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7" activeTab="0"/>
  </bookViews>
  <sheets>
    <sheet name="Оглавление" sheetId="1" r:id="rId1"/>
    <sheet name="потолок Armstrong" sheetId="2" r:id="rId2"/>
    <sheet name="Гипсокартон " sheetId="3" r:id="rId3"/>
    <sheet name="акустические системы Ecophon" sheetId="4" r:id="rId4"/>
    <sheet name="Звукоизоляция" sheetId="5" r:id="rId5"/>
    <sheet name="Фальшпол Lindner" sheetId="6" r:id="rId6"/>
    <sheet name="Ковровое покрытие Desso" sheetId="7" r:id="rId7"/>
    <sheet name="Инженерные системы Viega" sheetId="8" r:id="rId8"/>
    <sheet name="Напольные покрытия Armstrong" sheetId="9" r:id="rId9"/>
    <sheet name="Фальшпол CBI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Excel_BuiltIn__FilterDatabase_2">NA()</definedName>
    <definedName name="Excel_BuiltIn__FilterDatabase_4">"$'Изделия Италон'.$#ССЫЛ!$#ССЫЛ!:$#ССЫЛ!$#ССЫЛ!"</definedName>
    <definedName name="Excel_BuiltIn_Print_Area_11_1">NA()</definedName>
    <definedName name="Excel_BuiltIn_Print_Area_5_1">NA()</definedName>
    <definedName name="Excel_BuiltIn_Print_Area_8_1">NA()</definedName>
    <definedName name="_xlnm.Print_Area" localSheetId="3">'акустические системы Ecophon'!$A$1:$K$71</definedName>
    <definedName name="_xlnm.Print_Area" localSheetId="2">'Гипсокартон '!$A$1:$Q$16</definedName>
    <definedName name="_xlnm.Print_Area" localSheetId="4">'Звукоизоляция'!$A$1:$Q$13</definedName>
    <definedName name="_xlnm.Print_Area" localSheetId="7">'Инженерные системы Viega'!$A$1:$H$45</definedName>
    <definedName name="_xlnm.Print_Area" localSheetId="6">'Ковровое покрытие Desso'!$A$1:$R$37</definedName>
    <definedName name="_xlnm.Print_Area" localSheetId="8">'Напольные покрытия Armstrong'!$A$1:$R$104</definedName>
    <definedName name="_xlnm.Print_Area" localSheetId="0">'Оглавление'!$A$1:$I$27</definedName>
    <definedName name="_xlnm.Print_Area" localSheetId="1">'потолок Armstrong'!$A$1:$P$124</definedName>
    <definedName name="_xlnm.Print_Area" localSheetId="9">'Фальшпол CBI'!$A$1:$J$30</definedName>
    <definedName name="_xlnm.Print_Area" localSheetId="5">'Фальшпол Lindner'!$A$1:$J$30</definedName>
  </definedNames>
  <calcPr fullCalcOnLoad="1"/>
</workbook>
</file>

<file path=xl/sharedStrings.xml><?xml version="1.0" encoding="utf-8"?>
<sst xmlns="http://schemas.openxmlformats.org/spreadsheetml/2006/main" count="1896" uniqueCount="458">
  <si>
    <t>Наименование</t>
  </si>
  <si>
    <t>Кромка</t>
  </si>
  <si>
    <t>Размер</t>
  </si>
  <si>
    <t>Упаковка</t>
  </si>
  <si>
    <t>шт</t>
  </si>
  <si>
    <t xml:space="preserve"> м2</t>
  </si>
  <si>
    <t>RETAIL</t>
  </si>
  <si>
    <t>Board</t>
  </si>
  <si>
    <t>600*600*12</t>
  </si>
  <si>
    <t>1200*600*12</t>
  </si>
  <si>
    <t>1200*600*14</t>
  </si>
  <si>
    <t>Tegular</t>
  </si>
  <si>
    <t>600*600*14</t>
  </si>
  <si>
    <t>Microlook</t>
  </si>
  <si>
    <t>SAHARA</t>
  </si>
  <si>
    <t>600x600x 15</t>
  </si>
  <si>
    <t>600*600*16</t>
  </si>
  <si>
    <t xml:space="preserve">BAJKAL </t>
  </si>
  <si>
    <t>600x600x 12</t>
  </si>
  <si>
    <t>OASIS</t>
  </si>
  <si>
    <t xml:space="preserve">TATRA         </t>
  </si>
  <si>
    <t>NRC= 0,50</t>
  </si>
  <si>
    <t>CORTEGA</t>
  </si>
  <si>
    <t>TATRA</t>
  </si>
  <si>
    <t>1200x600x 15</t>
  </si>
  <si>
    <t>600x600x 18</t>
  </si>
  <si>
    <t>NEEVA белая, NRC=0.95,мягкое минволокно</t>
  </si>
  <si>
    <t>1200х600х15</t>
  </si>
  <si>
    <t>NEEVA цветная *</t>
  </si>
  <si>
    <t>NEEVA цвет "метал"</t>
  </si>
  <si>
    <t>OPTIMA, NRC=1,стекловолокно</t>
  </si>
  <si>
    <t>600х600х15</t>
  </si>
  <si>
    <t>ULTIMA**NRC=0,70; Звукоиз. 35dB;RH 95%</t>
  </si>
  <si>
    <t>600x600x 19</t>
  </si>
  <si>
    <t>Microlook BE</t>
  </si>
  <si>
    <t>1200x600x 19</t>
  </si>
  <si>
    <t>CERAMAGUARD F. F.</t>
  </si>
  <si>
    <t>NEWTONE RESIDENCE</t>
  </si>
  <si>
    <t>600x600x 6</t>
  </si>
  <si>
    <t>BIOGUARD</t>
  </si>
  <si>
    <t>акустический</t>
  </si>
  <si>
    <t>MYLAR</t>
  </si>
  <si>
    <t>DUNA PLUS цветная *</t>
  </si>
  <si>
    <t>ORCAL Plain</t>
  </si>
  <si>
    <t>600x600x 8</t>
  </si>
  <si>
    <t>ORCAL   Perf</t>
  </si>
  <si>
    <t>ORCAL  Microperf</t>
  </si>
  <si>
    <t>ORCAL  Plain(гладкая)</t>
  </si>
  <si>
    <t>ORCAL Perf 2,5мм</t>
  </si>
  <si>
    <t>ORCAL Microperf 1,5мм</t>
  </si>
  <si>
    <t>ORCAL Plain(гладкая)</t>
  </si>
  <si>
    <t>Цена в Тенге/м2</t>
  </si>
  <si>
    <t>Skala</t>
  </si>
  <si>
    <t>Российская ПМЗ</t>
  </si>
  <si>
    <t>Prelude 15мм</t>
  </si>
  <si>
    <t>Prelude 24мм</t>
  </si>
  <si>
    <t>Silhouette 15мм</t>
  </si>
  <si>
    <t>Подвесная система</t>
  </si>
  <si>
    <t>Javelen 24 мм</t>
  </si>
  <si>
    <t>Компания производитель</t>
  </si>
  <si>
    <t>Страна производитель</t>
  </si>
  <si>
    <t>Armstrong</t>
  </si>
  <si>
    <t>Германия</t>
  </si>
  <si>
    <t>Ед. изм.</t>
  </si>
  <si>
    <t>кв.м</t>
  </si>
  <si>
    <t>Потолки из минирального волокна</t>
  </si>
  <si>
    <t>Серия Эконом Лайн</t>
  </si>
  <si>
    <t>Акустически потолки</t>
  </si>
  <si>
    <t>Дизайнерские цветные</t>
  </si>
  <si>
    <t>Гигиенические для помещений с классом частоты 100</t>
  </si>
  <si>
    <t>Металлические потолки</t>
  </si>
  <si>
    <t>ORCAL Microperf1,5мм</t>
  </si>
  <si>
    <t>ПОТОЛОЧНЫЕ СИСТЕМЫ</t>
  </si>
  <si>
    <t xml:space="preserve">ОРТА  А (белый) </t>
  </si>
  <si>
    <t>Ecophon</t>
  </si>
  <si>
    <t>Швеция</t>
  </si>
  <si>
    <t>600*600*15</t>
  </si>
  <si>
    <t>ОРТА  E24 (белый)</t>
  </si>
  <si>
    <t xml:space="preserve">600*600*12 </t>
  </si>
  <si>
    <t>600*1200*12</t>
  </si>
  <si>
    <t xml:space="preserve">Gedina A NE </t>
  </si>
  <si>
    <t>600*1200*15</t>
  </si>
  <si>
    <t>1200*1200*15</t>
  </si>
  <si>
    <t xml:space="preserve">Gedina E </t>
  </si>
  <si>
    <t>1200*1200*16</t>
  </si>
  <si>
    <t>Focus A
 огромный выбор кромок</t>
  </si>
  <si>
    <t>600*600*20</t>
  </si>
  <si>
    <t>600*1200*20</t>
  </si>
  <si>
    <t>1200*1200*20</t>
  </si>
  <si>
    <t>Sombra A,цвет черный</t>
  </si>
  <si>
    <t xml:space="preserve">Sombra DG, цвет черный, скрытая подвесная система           </t>
  </si>
  <si>
    <t xml:space="preserve">Master Rigid, макс. звукопоглащение, противоударные св-ва </t>
  </si>
  <si>
    <t>1200x1200</t>
  </si>
  <si>
    <t>договорные</t>
  </si>
  <si>
    <t xml:space="preserve">Ecophon Solo Circle, круглый         </t>
  </si>
  <si>
    <t>договорная</t>
  </si>
  <si>
    <t xml:space="preserve">Ecophon Solo Tringle, треугольный  </t>
  </si>
  <si>
    <t>1039x1200</t>
  </si>
  <si>
    <t xml:space="preserve">Ecophon Solo Rectangle       </t>
  </si>
  <si>
    <t>1200x2400</t>
  </si>
  <si>
    <t>Дизайнерские свободновисящие</t>
  </si>
  <si>
    <t xml:space="preserve">Ecophon Solo Square, квадратный  </t>
  </si>
  <si>
    <t>Влагостойкие (RH 100%) и стойкие к агрессивной среде</t>
  </si>
  <si>
    <t>www.mzgesheft.kz, e-mail: info@.mzgesheft.kz</t>
  </si>
  <si>
    <t>600*600*38</t>
  </si>
  <si>
    <t>Lindner</t>
  </si>
  <si>
    <t>нижнее - фольга, вехнее - фольга</t>
  </si>
  <si>
    <t>нижнее -алюминиевая пленка, верхнее -антистатический линолеум</t>
  </si>
  <si>
    <t>без покрытия</t>
  </si>
  <si>
    <t>порошковое, с перфорацией для вентиляции</t>
  </si>
  <si>
    <t>Состав</t>
  </si>
  <si>
    <t>ДСП</t>
  </si>
  <si>
    <t>сульфат кальция</t>
  </si>
  <si>
    <t xml:space="preserve">Плита фальшпола Nortec L 38 В комплекте </t>
  </si>
  <si>
    <t xml:space="preserve">Плита фальшпола Nortec L 38  В комплекте </t>
  </si>
  <si>
    <t>сварная трубочная конструкция</t>
  </si>
  <si>
    <t>Плита фальшпола  Ventec S 38</t>
  </si>
  <si>
    <t>верхнее -антистатический линолеум</t>
  </si>
  <si>
    <t xml:space="preserve">Покрытие </t>
  </si>
  <si>
    <t>Плиты фальшпола</t>
  </si>
  <si>
    <t>Грунтовка антипыль</t>
  </si>
  <si>
    <t xml:space="preserve">Вид ворса </t>
  </si>
  <si>
    <t>Общая высота, мм</t>
  </si>
  <si>
    <t>AirMaster</t>
  </si>
  <si>
    <t>Essence A</t>
  </si>
  <si>
    <t>Essence Stripe</t>
  </si>
  <si>
    <t>Essence Maze</t>
  </si>
  <si>
    <t>Halo</t>
  </si>
  <si>
    <t>Libra Grooves</t>
  </si>
  <si>
    <t>Libra Lines</t>
  </si>
  <si>
    <t>Lupo</t>
  </si>
  <si>
    <t>Mila A</t>
  </si>
  <si>
    <t>Neo / Neo Core</t>
  </si>
  <si>
    <t>Pallas A</t>
  </si>
  <si>
    <t>Ritz</t>
  </si>
  <si>
    <t>Stratos</t>
  </si>
  <si>
    <t>Stratos Blocks</t>
  </si>
  <si>
    <t>Torso</t>
  </si>
  <si>
    <t xml:space="preserve">Verso </t>
  </si>
  <si>
    <t>DESSO</t>
  </si>
  <si>
    <t>50x50</t>
  </si>
  <si>
    <t>50x52</t>
  </si>
  <si>
    <t>разрезной</t>
  </si>
  <si>
    <t>петельный</t>
  </si>
  <si>
    <t>велюр</t>
  </si>
  <si>
    <t>разрезной твист</t>
  </si>
  <si>
    <t>Размер, см</t>
  </si>
  <si>
    <t>Ковровая плитка</t>
  </si>
  <si>
    <t xml:space="preserve">Forto </t>
  </si>
  <si>
    <t>иглопробивной</t>
  </si>
  <si>
    <t>Ковровое покрытие в рулонах</t>
  </si>
  <si>
    <t>Arcade B</t>
  </si>
  <si>
    <t>Conga</t>
  </si>
  <si>
    <t>Essence B</t>
  </si>
  <si>
    <t>Inversion</t>
  </si>
  <si>
    <t>-</t>
  </si>
  <si>
    <t>SoundMaster</t>
  </si>
  <si>
    <t>Звукоизоляционная подложка для ковровой плитки</t>
  </si>
  <si>
    <t>Изображение</t>
  </si>
  <si>
    <t>Трап с "Сухим" затвором</t>
  </si>
  <si>
    <t>Viega</t>
  </si>
  <si>
    <t>Цена/тг.</t>
  </si>
  <si>
    <t>м²</t>
  </si>
  <si>
    <t>Трап с гидрозатвором</t>
  </si>
  <si>
    <t>Вставка "Сухой затвор" для трапа с гидрозатвором</t>
  </si>
  <si>
    <t>Инсталляция Viega Eco Plus для унитаза</t>
  </si>
  <si>
    <t>Инсталяции для сантехники</t>
  </si>
  <si>
    <t>Инсталляция для унитаза Eco_WC</t>
  </si>
  <si>
    <t>Инсталляция для биде</t>
  </si>
  <si>
    <t>Инсталляция для писсуара</t>
  </si>
  <si>
    <t>Инсталляция для раковины</t>
  </si>
  <si>
    <t>Бачёк скрытого монтажа смывной, Visign 2H</t>
  </si>
  <si>
    <t>Кнопки смыва нажимные и сенсорные для инсталяций</t>
  </si>
  <si>
    <t>Кнопка смыва Life 1, белая и хром</t>
  </si>
  <si>
    <t>Кнопка смыва Life 2, белая и хром</t>
  </si>
  <si>
    <t>Кнопка смыва Life 3, белая и хром</t>
  </si>
  <si>
    <t>Кнопка смыва S-Life</t>
  </si>
  <si>
    <t>Трапы</t>
  </si>
  <si>
    <t>Трап Advantix Top. Пропускная способность до 60л/мин</t>
  </si>
  <si>
    <t>Трап для подвалов и паркингов. Пропускная способность 90л/мин</t>
  </si>
  <si>
    <t>Душевые лотки</t>
  </si>
  <si>
    <t>Душевой лоток Visign в комплекте с дизайн решёткой</t>
  </si>
  <si>
    <t>Опоры душевого лотка</t>
  </si>
  <si>
    <t>Душевой лоток Advantix Vario</t>
  </si>
  <si>
    <t>Дизайн-решётка SR1</t>
  </si>
  <si>
    <t>Дизайн-решётка SR2</t>
  </si>
  <si>
    <t>Сифоны</t>
  </si>
  <si>
    <t>Сифон раковины, бутылочного типа, латунь, хром.</t>
  </si>
  <si>
    <t>Сифон для биде, бутылочного типа, латунь, хром.</t>
  </si>
  <si>
    <t>Сифон раковины, трубный, латунь,хром</t>
  </si>
  <si>
    <t>Патрубок с муфтой для сифона, латунь, хром</t>
  </si>
  <si>
    <t>Сифон раковины, трубный, пластик, хром</t>
  </si>
  <si>
    <t>Комплект патрубков для подвесного унитаза</t>
  </si>
  <si>
    <t>Крепление инсталляции к стене</t>
  </si>
  <si>
    <t>Звукоизоляционная прокладка для инсталляции унитаза</t>
  </si>
  <si>
    <t>Нидерланды</t>
  </si>
  <si>
    <t>А (открытая подвесная система)</t>
  </si>
  <si>
    <t>А (полускрытая подвесная система)</t>
  </si>
  <si>
    <t>Е (полускрытая подвесная система)</t>
  </si>
  <si>
    <t>DG (скрытая подвесная сиситема)</t>
  </si>
  <si>
    <t>PERLA OP</t>
  </si>
  <si>
    <t>SIERA</t>
  </si>
  <si>
    <t>SIERA OP</t>
  </si>
  <si>
    <t>ACADEMIA DIPLOMA REGULAN</t>
  </si>
  <si>
    <t xml:space="preserve">ACADEMIA DIPLOMA </t>
  </si>
  <si>
    <t>ORCAL</t>
  </si>
  <si>
    <t>MADERA WOOD VENEERS</t>
  </si>
  <si>
    <t>MADERA LAMINATES</t>
  </si>
  <si>
    <t xml:space="preserve">ULTIMA </t>
  </si>
  <si>
    <t>600x600x17</t>
  </si>
  <si>
    <t>600x600x14</t>
  </si>
  <si>
    <t>Board Plain</t>
  </si>
  <si>
    <t xml:space="preserve">MicroLook 8 Plain </t>
  </si>
  <si>
    <t>600x600x18</t>
  </si>
  <si>
    <t>Количество</t>
  </si>
  <si>
    <t xml:space="preserve">Гаскет, накладка на стойку </t>
  </si>
  <si>
    <t>Клей для опорной стойки</t>
  </si>
  <si>
    <t>Клей для приклеевания пьедестала  к полу</t>
  </si>
  <si>
    <t>Пенная лента для примыкания к стене 20м/рул</t>
  </si>
  <si>
    <t>Цена в Тенге/м2 до 100 кв.м.</t>
  </si>
  <si>
    <t>Цена в Тенге/м2 до 500 кв.м.</t>
  </si>
  <si>
    <t>Цена в Тенге/м2 с 1000 кв.м.</t>
  </si>
  <si>
    <t>Себестоимость</t>
  </si>
  <si>
    <t>1 лист - Потолочные системы Armstrong</t>
  </si>
  <si>
    <t xml:space="preserve">Инсталляция для унитаза Eco_WC
В комплекте с кнопка смыва Life 1 и креплением инсталляции к стене
</t>
  </si>
  <si>
    <t>Артикул</t>
  </si>
  <si>
    <t>606688
406912
460440</t>
  </si>
  <si>
    <t>Хром-406912 Белая-407452</t>
  </si>
  <si>
    <t>Хром-463076 Белая-463052</t>
  </si>
  <si>
    <t>Хром-463854 Белая-463038</t>
  </si>
  <si>
    <t>Цена в тг./м2 до 100 м</t>
  </si>
  <si>
    <t>Цена в тг./м2 от 100-300 м</t>
  </si>
  <si>
    <t>Цена в тг./м2 от 300 м</t>
  </si>
  <si>
    <t>Plain</t>
  </si>
  <si>
    <t>600x600x16</t>
  </si>
  <si>
    <t>ORCAL TEGULAR 2</t>
  </si>
  <si>
    <t>600x600x15</t>
  </si>
  <si>
    <t xml:space="preserve">ORCAL Board BP/Rankwell          BP2119 </t>
  </si>
  <si>
    <t>ORCAL Stafford BP 9443M6</t>
  </si>
  <si>
    <t>Dune Max</t>
  </si>
  <si>
    <t>Dune Supreme</t>
  </si>
  <si>
    <t>Офис г. Алматы: 7мкр., д. 13а т/ф:  +7 (727) 338-24-29; 317-42-17; 317-62-21</t>
  </si>
  <si>
    <t xml:space="preserve">       Офис г. Алматы: 7мкр., д. 13а т/ф:  +7 (727) 338-24-29; 317-42-17; 317-62-21</t>
  </si>
  <si>
    <t xml:space="preserve">       www.mzgesheft.kz, e-mail: info@.mzgesheft.kz</t>
  </si>
  <si>
    <t>SIERRA OP</t>
  </si>
  <si>
    <t>порошковое, с перфорацией для вентиляцииверхнее -антистатический линолеум</t>
  </si>
  <si>
    <t>Офис г.Астана: ул. Бейбитшилик 18, оф.23  т/ф:  +7 7172 91 00 47</t>
  </si>
  <si>
    <t>Петушинский МЗ</t>
  </si>
  <si>
    <t>Россия</t>
  </si>
  <si>
    <t>Colortone</t>
  </si>
  <si>
    <t>600x600x 16</t>
  </si>
  <si>
    <t>страна производитель</t>
  </si>
  <si>
    <t>ед. изм.</t>
  </si>
  <si>
    <t>Т-профиль основной 24х29х3700</t>
  </si>
  <si>
    <t>Т-профиль поперечный 24х26х1200</t>
  </si>
  <si>
    <t>Т-профиль основной 24х26х600</t>
  </si>
  <si>
    <t>Уголок пристеночный Т 19х19х3000</t>
  </si>
  <si>
    <t>Европодвес 350 мм(комплект)</t>
  </si>
  <si>
    <t>Материал</t>
  </si>
  <si>
    <t>Встраиваемый потолочный светильник Опал</t>
  </si>
  <si>
    <t>595х595</t>
  </si>
  <si>
    <t>595х596</t>
  </si>
  <si>
    <t>Петушинский металлический завод</t>
  </si>
  <si>
    <t>Цена/тг. до 100 шт</t>
  </si>
  <si>
    <t>Цена/тг. от 100 шт</t>
  </si>
  <si>
    <t>Встраиваемый потолочный светильник Милано экстра</t>
  </si>
  <si>
    <t>POP</t>
  </si>
  <si>
    <t>1200*600*15</t>
  </si>
  <si>
    <t>Акустические системы Ecophon</t>
  </si>
  <si>
    <t>1200*600*30</t>
  </si>
  <si>
    <t>Акустическая стеновая панель</t>
  </si>
  <si>
    <t>Akusto A/Super G</t>
  </si>
  <si>
    <t>Industry Modus TAL</t>
  </si>
  <si>
    <t>Prelude Black 24мм</t>
  </si>
  <si>
    <t>Akusto A/Akutex FT</t>
  </si>
  <si>
    <t>Плита фальшпола Лигна K 38 AL-AL  со стрингерами. В комплекте</t>
  </si>
  <si>
    <t xml:space="preserve">Плита фальшпола Лигна K 38 AL с античтатическим линолеумом.  В комплекте </t>
  </si>
  <si>
    <t>Стальной пьедестал - 300 мм</t>
  </si>
  <si>
    <t>Стрингер RL-DB</t>
  </si>
  <si>
    <t>Плита фальшпола Лигна B 30 ST в комплекте</t>
  </si>
  <si>
    <t xml:space="preserve">Плита фальшпола Nortec S 30 в комплекте </t>
  </si>
  <si>
    <t>Без покрытия</t>
  </si>
  <si>
    <t>нижнее - сталь,   вехнее - фольга</t>
  </si>
  <si>
    <t>Албес Евро Т24</t>
  </si>
  <si>
    <t>Албес   Т24</t>
  </si>
  <si>
    <t xml:space="preserve">Албес   Т15  </t>
  </si>
  <si>
    <t>РПО «Албес»</t>
  </si>
  <si>
    <t>Комплектующие подвесной системы</t>
  </si>
  <si>
    <t>1200 свыше 1000 м2 - 1080</t>
  </si>
  <si>
    <t>Расход комплектующих на 1м²</t>
  </si>
  <si>
    <t>Вес, г/м²</t>
  </si>
  <si>
    <t>EcoBase</t>
  </si>
  <si>
    <t>50x53</t>
  </si>
  <si>
    <t xml:space="preserve">       Офис г.Астана: ул. Бейбитшилик 18, оф.23  т/ф:  +7 7172 91 00 47</t>
  </si>
  <si>
    <r>
      <t xml:space="preserve">                                                                                                 </t>
    </r>
    <r>
      <rPr>
        <b/>
        <sz val="12"/>
        <rFont val="Calibri"/>
        <family val="2"/>
      </rPr>
      <t>Расход в п/м на 1м2</t>
    </r>
  </si>
  <si>
    <r>
      <t>м</t>
    </r>
    <r>
      <rPr>
        <sz val="12"/>
        <rFont val="Calibri"/>
        <family val="2"/>
      </rPr>
      <t>²</t>
    </r>
  </si>
  <si>
    <t xml:space="preserve">Плита фальшпола Ventec S 38 </t>
  </si>
  <si>
    <t>Составляющие</t>
  </si>
  <si>
    <t>Встраиваемые потолочные металлические  светильники</t>
  </si>
  <si>
    <t>металл</t>
  </si>
  <si>
    <t>Комплектующие для подвесной системы</t>
  </si>
  <si>
    <t>Ед.изм.</t>
  </si>
  <si>
    <t>шт.</t>
  </si>
  <si>
    <t>Встраиваемые потолочные  светильники</t>
  </si>
  <si>
    <r>
      <t xml:space="preserve"> м</t>
    </r>
    <r>
      <rPr>
        <b/>
        <sz val="12"/>
        <rFont val="Calibri"/>
        <family val="2"/>
      </rPr>
      <t>²</t>
    </r>
  </si>
  <si>
    <r>
      <t>до 300 м</t>
    </r>
    <r>
      <rPr>
        <b/>
        <sz val="12"/>
        <rFont val="Calibri"/>
        <family val="2"/>
      </rPr>
      <t>²</t>
    </r>
  </si>
  <si>
    <r>
      <t>Цена в Тенге/м</t>
    </r>
    <r>
      <rPr>
        <b/>
        <sz val="12"/>
        <rFont val="Calibri"/>
        <family val="2"/>
      </rPr>
      <t>²</t>
    </r>
  </si>
  <si>
    <r>
      <t>до 300-500 м</t>
    </r>
    <r>
      <rPr>
        <b/>
        <sz val="12"/>
        <rFont val="Calibri"/>
        <family val="2"/>
      </rPr>
      <t>²</t>
    </r>
  </si>
  <si>
    <r>
      <t>свыше 500 м</t>
    </r>
    <r>
      <rPr>
        <b/>
        <sz val="12"/>
        <rFont val="Calibri"/>
        <family val="2"/>
      </rPr>
      <t>²</t>
    </r>
  </si>
  <si>
    <r>
      <t xml:space="preserve">                                                                                                 </t>
    </r>
    <r>
      <rPr>
        <b/>
        <sz val="12"/>
        <rFont val="Calibri"/>
        <family val="2"/>
      </rPr>
      <t>Расход в п/м на 1м</t>
    </r>
    <r>
      <rPr>
        <b/>
        <sz val="12"/>
        <rFont val="Calibri"/>
        <family val="2"/>
      </rPr>
      <t>²</t>
    </r>
  </si>
  <si>
    <t>Цена/тг. до 100 шт.</t>
  </si>
  <si>
    <t>Цена/тг. от 100 шт.</t>
  </si>
  <si>
    <r>
      <t>м</t>
    </r>
    <r>
      <rPr>
        <sz val="10"/>
        <rFont val="Calibri"/>
        <family val="2"/>
      </rPr>
      <t>²</t>
    </r>
  </si>
  <si>
    <t>3 лист - Потолочные системы Ecophon</t>
  </si>
  <si>
    <t>ПОТОЛОЧНЫЕ СИСТЕМЫ ARMSTRONG</t>
  </si>
  <si>
    <t>СИСТЕМЫ ФАЛЬШПОЛА LINDNER</t>
  </si>
  <si>
    <t>КОВРОВАЯ ПЛИТКА DESSO</t>
  </si>
  <si>
    <t>ВНУТРЕННИЕ ИНЖЕНЕРНЫЕ СИСТЕМЫ VIEGA</t>
  </si>
  <si>
    <t>600*600*30</t>
  </si>
  <si>
    <t>2500x1200x12,5</t>
  </si>
  <si>
    <t>лист</t>
  </si>
  <si>
    <t>Saint-Gobain Construction Products</t>
  </si>
  <si>
    <t>ГКЛВ 12,5 мм (Стеновой влагостойкий)</t>
  </si>
  <si>
    <t>2500x1200x9,5</t>
  </si>
  <si>
    <t>ГКЛВ 9,5 мм (Потолочный влагостойкий)</t>
  </si>
  <si>
    <t>ГКЛ 12,5 мм (Стеновой)</t>
  </si>
  <si>
    <t>ГКЛ 9,5 мм  (потолочный)</t>
  </si>
  <si>
    <t>Гипсокартон</t>
  </si>
  <si>
    <t>паллета</t>
  </si>
  <si>
    <r>
      <t>Цена в тг/м</t>
    </r>
    <r>
      <rPr>
        <b/>
        <sz val="12"/>
        <rFont val="Calibri"/>
        <family val="2"/>
      </rPr>
      <t>²</t>
    </r>
  </si>
  <si>
    <t>ГИПСОКАРТОН</t>
  </si>
  <si>
    <t>1170х610х50</t>
  </si>
  <si>
    <t>м2</t>
  </si>
  <si>
    <t>ISOVER</t>
  </si>
  <si>
    <t>пачка</t>
  </si>
  <si>
    <t>Размер, мм</t>
  </si>
  <si>
    <t>ЗВУКОИЗОЛЯЦИЯ</t>
  </si>
  <si>
    <t>Цена в тг/пачка</t>
  </si>
  <si>
    <t>Звукозащита</t>
  </si>
  <si>
    <t>Wall panel профиль для стеновых панелей</t>
  </si>
  <si>
    <t>Connect профиль для стеновых панелей</t>
  </si>
  <si>
    <t>Высота ворса мм</t>
  </si>
  <si>
    <t>Подвесные потолки из стекловолокна</t>
  </si>
  <si>
    <t>600x600x 17</t>
  </si>
  <si>
    <t>600x600x 20</t>
  </si>
  <si>
    <t>600x600x 21</t>
  </si>
  <si>
    <t>600x600x 22</t>
  </si>
  <si>
    <t>600x600x 23</t>
  </si>
  <si>
    <t>600x600x 24</t>
  </si>
  <si>
    <t>600x600x 25</t>
  </si>
  <si>
    <t>BIOGUARD PLAIN</t>
  </si>
  <si>
    <t>НАПОЛЬНЫЕ ПОКРЫТИЯ ARMSTRONG</t>
  </si>
  <si>
    <t>Толщина, мм</t>
  </si>
  <si>
    <t>Защитное покрытие</t>
  </si>
  <si>
    <t>Цена в тенге/м2</t>
  </si>
  <si>
    <t>Цена в тенге/м4</t>
  </si>
  <si>
    <t>Цена в тенге/м5</t>
  </si>
  <si>
    <t>ширина</t>
  </si>
  <si>
    <t>длина</t>
  </si>
  <si>
    <t>Натуральный линолеум в рулонах</t>
  </si>
  <si>
    <t xml:space="preserve">  MARMORETTE</t>
  </si>
  <si>
    <t>LPX</t>
  </si>
  <si>
    <t>рулон</t>
  </si>
  <si>
    <t>PUR</t>
  </si>
  <si>
    <t xml:space="preserve">  COLORETTE</t>
  </si>
  <si>
    <t xml:space="preserve">  UNI WALTON</t>
  </si>
  <si>
    <t xml:space="preserve">  LINOECO</t>
  </si>
  <si>
    <t xml:space="preserve">  LINOART
  FIRMAMENT</t>
  </si>
  <si>
    <t xml:space="preserve">  LINOART ALUMINIO</t>
  </si>
  <si>
    <t xml:space="preserve">  LINOART BRONCE</t>
  </si>
  <si>
    <t xml:space="preserve">  LINOART LINEA </t>
  </si>
  <si>
    <t xml:space="preserve">  LINOART STAR</t>
  </si>
  <si>
    <t>Токорассеивающий линолеум</t>
  </si>
  <si>
    <r>
      <t xml:space="preserve">  MARMORETTE </t>
    </r>
    <r>
      <rPr>
        <b/>
        <sz val="12"/>
        <color indexed="8"/>
        <rFont val="Calibri"/>
        <family val="2"/>
      </rPr>
      <t>LCH</t>
    </r>
  </si>
  <si>
    <r>
      <t xml:space="preserve">  LINODUR </t>
    </r>
    <r>
      <rPr>
        <b/>
        <sz val="12"/>
        <color indexed="8"/>
        <rFont val="Calibri"/>
        <family val="2"/>
      </rPr>
      <t>LCH</t>
    </r>
  </si>
  <si>
    <t>Линолеум с пробковой подложкой</t>
  </si>
  <si>
    <t xml:space="preserve">  MARMORETTE Acoustic  
  </t>
  </si>
  <si>
    <t xml:space="preserve">  MARMORETTE Acoustic Plus 
  17 dB</t>
  </si>
  <si>
    <t>Гомогенные ПВХ - покрытия в рулонах</t>
  </si>
  <si>
    <t xml:space="preserve">  CONTOUR</t>
  </si>
  <si>
    <t xml:space="preserve">  PASTELL </t>
  </si>
  <si>
    <t xml:space="preserve">  FAVORITE</t>
  </si>
  <si>
    <t xml:space="preserve"> FAVORITE R10 </t>
  </si>
  <si>
    <t xml:space="preserve"> FAVORITE Acoustic</t>
  </si>
  <si>
    <t xml:space="preserve">  MEDINTONE</t>
  </si>
  <si>
    <t xml:space="preserve">  CENIT</t>
  </si>
  <si>
    <t xml:space="preserve">  VARIT</t>
  </si>
  <si>
    <t xml:space="preserve">  SOLID</t>
  </si>
  <si>
    <t>Гомогенные ПВХ - покрытия (плитка)</t>
  </si>
  <si>
    <t>60,8x60,8</t>
  </si>
  <si>
    <t>Токопроводящие ПВХ-покрытия в рулонах</t>
  </si>
  <si>
    <t xml:space="preserve">  CONTOUR LG2</t>
  </si>
  <si>
    <t xml:space="preserve">  PASTELL LG2</t>
  </si>
  <si>
    <t xml:space="preserve">  ROYAL LG1</t>
  </si>
  <si>
    <t xml:space="preserve">  ROYAL LG2</t>
  </si>
  <si>
    <t>Токопроводящие ПВХ-покрытия (плитка)</t>
  </si>
  <si>
    <t>Виниловое покрытие</t>
  </si>
  <si>
    <t>Scala100</t>
  </si>
  <si>
    <t xml:space="preserve">  Wood</t>
  </si>
  <si>
    <t>91,44X15,24</t>
  </si>
  <si>
    <t>121,92x20,32</t>
  </si>
  <si>
    <t xml:space="preserve">  Colour/Structure</t>
  </si>
  <si>
    <t>45,72x60,96</t>
  </si>
  <si>
    <t>Scala 40</t>
  </si>
  <si>
    <t>120x20</t>
  </si>
  <si>
    <t>91,44x10,16</t>
  </si>
  <si>
    <t>Scala Wall (настенные покрытия)</t>
  </si>
  <si>
    <t>Scala Wall</t>
  </si>
  <si>
    <t>90,44x60,96</t>
  </si>
  <si>
    <t>Цена в Тенге/м²</t>
  </si>
  <si>
    <t>IMPERIAL TEXTURE</t>
  </si>
  <si>
    <t>Иглопробивные ковровые покрытия в рулонах</t>
  </si>
  <si>
    <t>M 733 L</t>
  </si>
  <si>
    <t>M 738 L</t>
  </si>
  <si>
    <t>M 745 L</t>
  </si>
  <si>
    <t>M 745 S-L</t>
  </si>
  <si>
    <t>STRONG 951</t>
  </si>
  <si>
    <t>Иглопробивные ковровые покрытия (плитка)</t>
  </si>
  <si>
    <t>STRONG 961</t>
  </si>
  <si>
    <t>Feature</t>
  </si>
  <si>
    <t>45,72x45,72</t>
  </si>
  <si>
    <t>Uni Core</t>
  </si>
  <si>
    <t>91,44x60,96</t>
  </si>
  <si>
    <t>Scala 30</t>
  </si>
  <si>
    <t>Scala55</t>
  </si>
  <si>
    <t>Stone</t>
  </si>
  <si>
    <t>Structure</t>
  </si>
  <si>
    <t>60,96x60,96</t>
  </si>
  <si>
    <t>Cruise Wood</t>
  </si>
  <si>
    <t>Cruise Structure</t>
  </si>
  <si>
    <t>30,5x30,5</t>
  </si>
  <si>
    <t>Вес гр/м²</t>
  </si>
  <si>
    <t>до 300 м²</t>
  </si>
  <si>
    <t>до 300-500 м²</t>
  </si>
  <si>
    <t>свыше 500 м²</t>
  </si>
  <si>
    <t>2 лист - Гипсокартон</t>
  </si>
  <si>
    <t>4 лист - Звукоизоляция</t>
  </si>
  <si>
    <t>5 лист - Фальшпол Lindner</t>
  </si>
  <si>
    <t>6 лист - Ковровая плитка Desso</t>
  </si>
  <si>
    <t>7 лист - Инженерные системы Viega</t>
  </si>
  <si>
    <t>8 лист - Напольные покрытия Armstrong</t>
  </si>
  <si>
    <t>СИСТЕМЫ ФАЛЬШПОЛА CBI</t>
  </si>
  <si>
    <t>нижнее - фольга, вехнее - ПВХ</t>
  </si>
  <si>
    <t>CBI</t>
  </si>
  <si>
    <t>Италия</t>
  </si>
  <si>
    <t>Плита фальшпола CBI PT39PA0000, в комплекте</t>
  </si>
  <si>
    <t>ПВХ</t>
  </si>
  <si>
    <t>9 лист - Фальшпол CBI</t>
  </si>
  <si>
    <t>порошковое, с перфорацией для вентиляции верхнее -антистатический линолеум</t>
  </si>
  <si>
    <t>Плита фальшпола Лигна K 38 Al - Al.  В комплекте без стрингеров.</t>
  </si>
  <si>
    <t>Плита фальшпола Лигна K 38 AL-AL  со стрингерами в комплекте.</t>
  </si>
  <si>
    <t>Плита фальшпола Лигна K 38 AL с антистатическим линолеумом. В комплекте.</t>
  </si>
  <si>
    <t>литр</t>
  </si>
  <si>
    <t xml:space="preserve">Стальной пьедестал - 300 мм     3,3  шт. 
Гаскет, накладка на стойку      3,3  шт. 
Стрингер RL-DB     5,56  шт. 
Клей для опорной стойки        
Клей для приклеевания пьедестала  к полу     0,1  литр 
Пенная лента для примыкания к стене 20м/рул        
Грунтовка антипыль        
</t>
  </si>
  <si>
    <t>2700*1200*40</t>
  </si>
  <si>
    <t>Прайс-лист действителен до 01.11.2014.</t>
  </si>
  <si>
    <t>Прайс действителен до 01.11.2014.</t>
  </si>
  <si>
    <t>Прайс-лист  действителен до 01.11.2014.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</si>
</sst>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\ #,##0.00[$€-401]\ ;\-#,##0.00[$€-401]\ ;&quot; -&quot;#[$€-401]\ "/>
    <numFmt numFmtId="166" formatCode="\ #,##0.00&quot;    &quot;;\-#,##0.00&quot;    &quot;;&quot; -&quot;#&quot;    &quot;;@\ "/>
    <numFmt numFmtId="167" formatCode="#,##0.00_р_."/>
    <numFmt numFmtId="168" formatCode="_-* #,##0_р_._-;\-* #,##0_р_._-;_-* &quot;-&quot;??_р_._-;_-@_-"/>
    <numFmt numFmtId="169" formatCode="0.0"/>
    <numFmt numFmtId="170" formatCode="#,##0.0"/>
  </numFmts>
  <fonts count="79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9"/>
      <name val="Verdana"/>
      <family val="2"/>
    </font>
    <font>
      <b/>
      <sz val="1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Calibri"/>
      <family val="2"/>
    </font>
    <font>
      <sz val="10"/>
      <name val="Trebuchet MS"/>
      <family val="2"/>
    </font>
    <font>
      <b/>
      <sz val="20"/>
      <name val="Impact"/>
      <family val="2"/>
    </font>
    <font>
      <b/>
      <sz val="16"/>
      <name val="Impact"/>
      <family val="2"/>
    </font>
    <font>
      <sz val="30"/>
      <name val="Impact"/>
      <family val="2"/>
    </font>
    <font>
      <sz val="10"/>
      <name val="Impact"/>
      <family val="2"/>
    </font>
    <font>
      <sz val="35"/>
      <name val="Arial"/>
      <family val="2"/>
    </font>
    <font>
      <sz val="10"/>
      <name val="Arial Black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b/>
      <sz val="10"/>
      <name val="Arial Black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b/>
      <sz val="18"/>
      <name val="Calibri"/>
      <family val="2"/>
    </font>
    <font>
      <b/>
      <i/>
      <sz val="11"/>
      <color indexed="62"/>
      <name val="Times New Roman"/>
      <family val="1"/>
    </font>
    <font>
      <b/>
      <i/>
      <sz val="12"/>
      <color indexed="6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62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2"/>
      <color indexed="10"/>
      <name val="Calibri"/>
      <family val="2"/>
    </font>
    <font>
      <b/>
      <u val="single"/>
      <sz val="10"/>
      <color indexed="12"/>
      <name val="Arial Blac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4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1F497D"/>
      <name val="Times New Roman"/>
      <family val="1"/>
    </font>
    <font>
      <b/>
      <i/>
      <sz val="12"/>
      <color rgb="FF1F497D"/>
      <name val="Calibri"/>
      <family val="2"/>
    </font>
    <font>
      <sz val="12"/>
      <color theme="1"/>
      <name val="Calibri"/>
      <family val="2"/>
    </font>
    <font>
      <b/>
      <i/>
      <sz val="11"/>
      <color rgb="FF1F497D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u val="single"/>
      <sz val="10"/>
      <color theme="10"/>
      <name val="Arial Black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9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23"/>
      </left>
      <right style="medium">
        <color indexed="23"/>
      </right>
      <top style="thick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23"/>
      </left>
      <right style="medium">
        <color indexed="23"/>
      </right>
      <top style="thick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>
        <color indexed="23"/>
      </left>
      <right style="medium">
        <color indexed="23"/>
      </right>
      <top/>
      <bottom style="hair">
        <color indexed="23"/>
      </bottom>
    </border>
    <border>
      <left style="medium">
        <color indexed="23"/>
      </left>
      <right style="medium">
        <color indexed="23"/>
      </right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>
        <color indexed="23"/>
      </left>
      <right/>
      <top style="hair">
        <color indexed="23"/>
      </top>
      <bottom style="thin"/>
    </border>
    <border>
      <left style="medium">
        <color indexed="23"/>
      </left>
      <right style="medium">
        <color indexed="23"/>
      </right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hair">
        <color indexed="23"/>
      </bottom>
    </border>
    <border>
      <left style="medium"/>
      <right style="medium"/>
      <top style="thick">
        <color indexed="23"/>
      </top>
      <bottom style="medium"/>
    </border>
    <border>
      <left style="medium"/>
      <right style="medium"/>
      <top/>
      <bottom style="medium"/>
    </border>
    <border>
      <left style="medium"/>
      <right style="medium">
        <color indexed="23"/>
      </right>
      <top style="medium"/>
      <bottom style="medium"/>
    </border>
    <border>
      <left style="thick">
        <color indexed="23"/>
      </left>
      <right style="medium"/>
      <top style="medium"/>
      <bottom style="medium"/>
    </border>
    <border>
      <left style="thick">
        <color indexed="23"/>
      </left>
      <right style="medium">
        <color indexed="23"/>
      </right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ck">
        <color indexed="23"/>
      </left>
      <right style="medium"/>
      <top/>
      <bottom/>
    </border>
    <border>
      <left style="medium"/>
      <right style="medium">
        <color indexed="23"/>
      </right>
      <top style="medium"/>
      <bottom style="hair">
        <color indexed="23"/>
      </bottom>
    </border>
    <border>
      <left style="medium"/>
      <right style="medium">
        <color indexed="23"/>
      </right>
      <top style="thick">
        <color indexed="23"/>
      </top>
      <bottom/>
    </border>
    <border>
      <left style="thick">
        <color indexed="23"/>
      </left>
      <right style="thick">
        <color indexed="23"/>
      </right>
      <top style="medium"/>
      <bottom/>
    </border>
    <border>
      <left style="thick">
        <color indexed="23"/>
      </left>
      <right style="thick">
        <color indexed="23"/>
      </right>
      <top/>
      <bottom/>
    </border>
    <border>
      <left style="thick">
        <color indexed="23"/>
      </left>
      <right/>
      <top style="medium"/>
      <bottom/>
    </border>
    <border>
      <left style="thick">
        <color indexed="23"/>
      </left>
      <right/>
      <top/>
      <bottom/>
    </border>
  </borders>
  <cellStyleXfs count="1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65" fontId="2" fillId="0" borderId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20" borderId="1" applyNumberFormat="0" applyProtection="0">
      <alignment horizontal="left" vertical="center" indent="1"/>
    </xf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2" applyNumberFormat="0" applyAlignment="0" applyProtection="0"/>
    <xf numFmtId="0" fontId="56" fillId="28" borderId="3" applyNumberFormat="0" applyAlignment="0" applyProtection="0"/>
    <xf numFmtId="0" fontId="57" fillId="28" borderId="2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29" borderId="8" applyNumberFormat="0" applyAlignment="0" applyProtection="0"/>
    <xf numFmtId="0" fontId="9" fillId="30" borderId="9">
      <alignment horizontal="center" vertical="center" wrapText="1"/>
      <protection/>
    </xf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0">
      <alignment horizontal="left" vertical="center"/>
      <protection/>
    </xf>
    <xf numFmtId="0" fontId="65" fillId="31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horizontal="left"/>
      <protection/>
    </xf>
    <xf numFmtId="0" fontId="2" fillId="0" borderId="0">
      <alignment/>
      <protection/>
    </xf>
    <xf numFmtId="0" fontId="5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5" fillId="0" borderId="0">
      <alignment horizontal="left"/>
      <protection/>
    </xf>
    <xf numFmtId="0" fontId="1" fillId="0" borderId="0">
      <alignment/>
      <protection/>
    </xf>
    <xf numFmtId="0" fontId="5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  <xf numFmtId="2" fontId="6" fillId="0" borderId="10">
      <alignment horizontal="left" vertical="center" wrapText="1"/>
      <protection/>
    </xf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7" fillId="34" borderId="13">
      <alignment horizontal="center" vertical="center" wrapText="1"/>
      <protection/>
    </xf>
    <xf numFmtId="0" fontId="8" fillId="35" borderId="13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70" fillId="36" borderId="0" applyNumberFormat="0" applyBorder="0" applyAlignment="0" applyProtection="0"/>
  </cellStyleXfs>
  <cellXfs count="732">
    <xf numFmtId="0" fontId="0" fillId="0" borderId="0" xfId="0" applyAlignment="1">
      <alignment/>
    </xf>
    <xf numFmtId="0" fontId="20" fillId="0" borderId="0" xfId="0" applyFont="1" applyAlignment="1">
      <alignment/>
    </xf>
    <xf numFmtId="0" fontId="24" fillId="0" borderId="0" xfId="15" applyFont="1">
      <alignment/>
      <protection/>
    </xf>
    <xf numFmtId="0" fontId="24" fillId="0" borderId="0" xfId="15" applyFont="1" applyAlignment="1">
      <alignment horizontal="center"/>
      <protection/>
    </xf>
    <xf numFmtId="0" fontId="25" fillId="0" borderId="0" xfId="59" applyFont="1" applyAlignment="1">
      <alignment horizontal="left" vertical="center" wrapText="1"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71" fillId="37" borderId="0" xfId="0" applyFont="1" applyFill="1" applyBorder="1" applyAlignment="1">
      <alignment horizontal="right"/>
    </xf>
    <xf numFmtId="0" fontId="71" fillId="37" borderId="0" xfId="0" applyFont="1" applyFill="1" applyBorder="1" applyAlignment="1">
      <alignment/>
    </xf>
    <xf numFmtId="0" fontId="72" fillId="37" borderId="0" xfId="0" applyFont="1" applyFill="1" applyBorder="1" applyAlignment="1">
      <alignment horizontal="right"/>
    </xf>
    <xf numFmtId="0" fontId="72" fillId="37" borderId="0" xfId="0" applyFont="1" applyFill="1" applyAlignment="1">
      <alignment/>
    </xf>
    <xf numFmtId="0" fontId="10" fillId="0" borderId="0" xfId="133" applyFont="1" applyBorder="1" applyAlignment="1" applyProtection="1">
      <alignment horizontal="center" vertical="center"/>
      <protection locked="0"/>
    </xf>
    <xf numFmtId="0" fontId="18" fillId="0" borderId="0" xfId="15" applyFont="1">
      <alignment/>
      <protection/>
    </xf>
    <xf numFmtId="0" fontId="20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10" fillId="38" borderId="0" xfId="56" applyFont="1" applyFill="1" applyBorder="1" applyAlignment="1">
      <alignment horizontal="center" vertical="center" wrapText="1"/>
      <protection/>
    </xf>
    <xf numFmtId="3" fontId="20" fillId="37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37" borderId="0" xfId="0" applyNumberFormat="1" applyFont="1" applyFill="1" applyBorder="1" applyAlignment="1" applyProtection="1">
      <alignment horizontal="center" vertical="center" wrapText="1"/>
      <protection locked="0"/>
    </xf>
    <xf numFmtId="1" fontId="73" fillId="37" borderId="0" xfId="130" applyNumberFormat="1" applyFont="1" applyFill="1" applyBorder="1" applyAlignment="1">
      <alignment horizontal="center" vertical="center" wrapText="1"/>
      <protection/>
    </xf>
    <xf numFmtId="1" fontId="18" fillId="37" borderId="0" xfId="15" applyNumberFormat="1" applyFont="1" applyFill="1" applyBorder="1" applyAlignment="1">
      <alignment horizontal="center" vertical="center"/>
      <protection/>
    </xf>
    <xf numFmtId="0" fontId="29" fillId="0" borderId="16" xfId="0" applyFont="1" applyBorder="1" applyAlignment="1" applyProtection="1">
      <alignment vertical="center" wrapText="1"/>
      <protection locked="0"/>
    </xf>
    <xf numFmtId="0" fontId="29" fillId="0" borderId="17" xfId="0" applyFont="1" applyBorder="1" applyAlignment="1" applyProtection="1">
      <alignment vertical="center" wrapText="1"/>
      <protection locked="0"/>
    </xf>
    <xf numFmtId="0" fontId="20" fillId="0" borderId="18" xfId="0" applyFont="1" applyFill="1" applyBorder="1" applyAlignment="1">
      <alignment horizontal="center" vertical="center"/>
    </xf>
    <xf numFmtId="0" fontId="30" fillId="0" borderId="0" xfId="133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15" applyFont="1">
      <alignment/>
      <protection/>
    </xf>
    <xf numFmtId="0" fontId="29" fillId="0" borderId="0" xfId="15" applyFont="1" applyAlignment="1">
      <alignment horizontal="center"/>
      <protection/>
    </xf>
    <xf numFmtId="0" fontId="74" fillId="37" borderId="0" xfId="0" applyFont="1" applyFill="1" applyAlignment="1">
      <alignment/>
    </xf>
    <xf numFmtId="0" fontId="72" fillId="37" borderId="0" xfId="0" applyFont="1" applyFill="1" applyBorder="1" applyAlignment="1">
      <alignment/>
    </xf>
    <xf numFmtId="0" fontId="32" fillId="0" borderId="0" xfId="133" applyFont="1" applyBorder="1" applyAlignment="1" applyProtection="1">
      <alignment vertical="center"/>
      <protection locked="0"/>
    </xf>
    <xf numFmtId="0" fontId="33" fillId="0" borderId="0" xfId="133" applyFont="1" applyBorder="1" applyAlignment="1" applyProtection="1">
      <alignment vertical="center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72" fillId="37" borderId="0" xfId="0" applyFont="1" applyFill="1" applyBorder="1" applyAlignment="1">
      <alignment horizontal="right"/>
    </xf>
    <xf numFmtId="0" fontId="74" fillId="37" borderId="0" xfId="0" applyFont="1" applyFill="1" applyAlignment="1">
      <alignment horizontal="right"/>
    </xf>
    <xf numFmtId="0" fontId="18" fillId="37" borderId="0" xfId="15" applyFont="1" applyFill="1" applyAlignment="1">
      <alignment horizontal="center"/>
      <protection/>
    </xf>
    <xf numFmtId="0" fontId="18" fillId="37" borderId="0" xfId="0" applyFont="1" applyFill="1" applyAlignment="1">
      <alignment horizontal="center"/>
    </xf>
    <xf numFmtId="0" fontId="32" fillId="37" borderId="0" xfId="133" applyFont="1" applyFill="1" applyBorder="1" applyAlignment="1" applyProtection="1">
      <alignment vertical="center"/>
      <protection locked="0"/>
    </xf>
    <xf numFmtId="0" fontId="72" fillId="37" borderId="0" xfId="0" applyFont="1" applyFill="1" applyBorder="1" applyAlignment="1">
      <alignment horizontal="right"/>
    </xf>
    <xf numFmtId="0" fontId="32" fillId="0" borderId="0" xfId="133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2" fillId="37" borderId="0" xfId="0" applyFont="1" applyFill="1" applyAlignment="1">
      <alignment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2" fontId="18" fillId="0" borderId="14" xfId="136" applyFont="1" applyFill="1" applyBorder="1" applyAlignment="1">
      <alignment horizontal="center" vertical="center" wrapText="1"/>
      <protection/>
    </xf>
    <xf numFmtId="0" fontId="72" fillId="37" borderId="0" xfId="0" applyFont="1" applyFill="1" applyAlignment="1">
      <alignment horizontal="right"/>
    </xf>
    <xf numFmtId="0" fontId="72" fillId="37" borderId="0" xfId="0" applyFont="1" applyFill="1" applyAlignment="1">
      <alignment/>
    </xf>
    <xf numFmtId="0" fontId="20" fillId="37" borderId="18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71" fillId="37" borderId="21" xfId="0" applyFont="1" applyFill="1" applyBorder="1" applyAlignment="1">
      <alignment horizontal="right"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71" fillId="37" borderId="21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21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17" xfId="0" applyFont="1" applyFill="1" applyBorder="1" applyAlignment="1" applyProtection="1">
      <alignment vertical="center" wrapText="1"/>
      <protection locked="0"/>
    </xf>
    <xf numFmtId="0" fontId="29" fillId="0" borderId="24" xfId="0" applyFont="1" applyBorder="1" applyAlignment="1" applyProtection="1">
      <alignment vertical="center" wrapText="1"/>
      <protection locked="0"/>
    </xf>
    <xf numFmtId="0" fontId="72" fillId="37" borderId="0" xfId="0" applyFont="1" applyFill="1" applyBorder="1" applyAlignment="1">
      <alignment horizontal="right"/>
    </xf>
    <xf numFmtId="0" fontId="32" fillId="0" borderId="0" xfId="133" applyFont="1" applyBorder="1" applyAlignment="1" applyProtection="1">
      <alignment horizontal="center" vertical="center"/>
      <protection locked="0"/>
    </xf>
    <xf numFmtId="0" fontId="18" fillId="0" borderId="0" xfId="15" applyFont="1" applyBorder="1">
      <alignment/>
      <protection/>
    </xf>
    <xf numFmtId="0" fontId="24" fillId="0" borderId="0" xfId="15" applyFont="1" applyBorder="1">
      <alignment/>
      <protection/>
    </xf>
    <xf numFmtId="0" fontId="24" fillId="0" borderId="0" xfId="15" applyFont="1" applyBorder="1" applyAlignment="1">
      <alignment horizontal="center"/>
      <protection/>
    </xf>
    <xf numFmtId="0" fontId="18" fillId="0" borderId="14" xfId="0" applyFont="1" applyFill="1" applyBorder="1" applyAlignment="1">
      <alignment horizontal="center"/>
    </xf>
    <xf numFmtId="169" fontId="18" fillId="0" borderId="14" xfId="136" applyNumberFormat="1" applyFont="1" applyBorder="1" applyAlignment="1">
      <alignment horizontal="center" vertical="center" wrapText="1"/>
      <protection/>
    </xf>
    <xf numFmtId="1" fontId="73" fillId="0" borderId="14" xfId="130" applyNumberFormat="1" applyFont="1" applyBorder="1" applyAlignment="1">
      <alignment horizontal="center" vertical="center" wrapText="1"/>
      <protection/>
    </xf>
    <xf numFmtId="1" fontId="73" fillId="0" borderId="14" xfId="132" applyNumberFormat="1" applyFont="1" applyBorder="1" applyAlignment="1">
      <alignment horizontal="center" vertical="center"/>
      <protection/>
    </xf>
    <xf numFmtId="0" fontId="18" fillId="0" borderId="14" xfId="0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 vertical="center"/>
    </xf>
    <xf numFmtId="1" fontId="75" fillId="37" borderId="14" xfId="130" applyNumberFormat="1" applyFont="1" applyFill="1" applyBorder="1" applyAlignment="1">
      <alignment horizontal="center" vertical="center" wrapText="1"/>
      <protection/>
    </xf>
    <xf numFmtId="1" fontId="75" fillId="37" borderId="14" xfId="132" applyNumberFormat="1" applyFont="1" applyFill="1" applyBorder="1" applyAlignment="1">
      <alignment horizontal="center" vertical="center"/>
      <protection/>
    </xf>
    <xf numFmtId="1" fontId="18" fillId="37" borderId="14" xfId="130" applyNumberFormat="1" applyFont="1" applyFill="1" applyBorder="1" applyAlignment="1">
      <alignment horizontal="center" vertical="center" wrapText="1"/>
      <protection/>
    </xf>
    <xf numFmtId="0" fontId="18" fillId="0" borderId="14" xfId="0" applyFont="1" applyBorder="1" applyAlignment="1">
      <alignment horizontal="center"/>
    </xf>
    <xf numFmtId="2" fontId="18" fillId="37" borderId="14" xfId="136" applyNumberFormat="1" applyFont="1" applyFill="1" applyBorder="1" applyAlignment="1">
      <alignment horizontal="center" vertical="center" wrapText="1"/>
      <protection/>
    </xf>
    <xf numFmtId="2" fontId="18" fillId="0" borderId="14" xfId="0" applyNumberFormat="1" applyFont="1" applyBorder="1" applyAlignment="1">
      <alignment horizontal="center"/>
    </xf>
    <xf numFmtId="0" fontId="18" fillId="37" borderId="14" xfId="0" applyFont="1" applyFill="1" applyBorder="1" applyAlignment="1">
      <alignment horizontal="center"/>
    </xf>
    <xf numFmtId="0" fontId="18" fillId="37" borderId="14" xfId="0" applyFont="1" applyFill="1" applyBorder="1" applyAlignment="1">
      <alignment horizontal="center" vertical="center"/>
    </xf>
    <xf numFmtId="2" fontId="18" fillId="37" borderId="14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/>
    </xf>
    <xf numFmtId="1" fontId="73" fillId="0" borderId="14" xfId="130" applyNumberFormat="1" applyFont="1" applyBorder="1" applyAlignment="1">
      <alignment horizontal="center" vertical="center"/>
      <protection/>
    </xf>
    <xf numFmtId="2" fontId="10" fillId="0" borderId="14" xfId="136" applyFont="1" applyBorder="1" applyAlignment="1">
      <alignment horizontal="center" vertical="center" wrapText="1"/>
      <protection/>
    </xf>
    <xf numFmtId="1" fontId="73" fillId="0" borderId="14" xfId="104" applyNumberFormat="1" applyFont="1" applyBorder="1" applyAlignment="1">
      <alignment horizontal="center" vertical="center"/>
      <protection/>
    </xf>
    <xf numFmtId="1" fontId="73" fillId="0" borderId="25" xfId="104" applyNumberFormat="1" applyFont="1" applyBorder="1" applyAlignment="1">
      <alignment horizontal="center" vertical="center"/>
      <protection/>
    </xf>
    <xf numFmtId="2" fontId="18" fillId="0" borderId="26" xfId="136" applyFont="1" applyBorder="1">
      <alignment horizontal="left" vertical="center" wrapText="1"/>
      <protection/>
    </xf>
    <xf numFmtId="1" fontId="73" fillId="0" borderId="14" xfId="68" applyNumberFormat="1" applyFont="1" applyBorder="1" applyAlignment="1">
      <alignment horizontal="center" vertical="center"/>
      <protection/>
    </xf>
    <xf numFmtId="1" fontId="73" fillId="0" borderId="25" xfId="68" applyNumberFormat="1" applyFont="1" applyBorder="1" applyAlignment="1">
      <alignment horizontal="center" vertical="center"/>
      <protection/>
    </xf>
    <xf numFmtId="2" fontId="18" fillId="0" borderId="26" xfId="136" applyFont="1" applyFill="1" applyBorder="1" applyAlignment="1">
      <alignment horizontal="left" vertical="center" wrapText="1"/>
      <protection/>
    </xf>
    <xf numFmtId="2" fontId="10" fillId="0" borderId="14" xfId="136" applyFont="1" applyFill="1" applyBorder="1" applyAlignment="1">
      <alignment horizontal="center" vertical="center" wrapText="1"/>
      <protection/>
    </xf>
    <xf numFmtId="2" fontId="76" fillId="0" borderId="14" xfId="69" applyNumberFormat="1" applyFont="1" applyBorder="1" applyAlignment="1">
      <alignment horizontal="center" vertical="center"/>
      <protection/>
    </xf>
    <xf numFmtId="2" fontId="76" fillId="0" borderId="25" xfId="69" applyNumberFormat="1" applyFont="1" applyBorder="1" applyAlignment="1">
      <alignment horizontal="center" vertical="center"/>
      <protection/>
    </xf>
    <xf numFmtId="2" fontId="73" fillId="0" borderId="14" xfId="69" applyNumberFormat="1" applyFont="1" applyBorder="1" applyAlignment="1">
      <alignment horizontal="center" vertical="center"/>
      <protection/>
    </xf>
    <xf numFmtId="2" fontId="73" fillId="0" borderId="25" xfId="69" applyNumberFormat="1" applyFont="1" applyBorder="1" applyAlignment="1">
      <alignment horizontal="center" vertical="center"/>
      <protection/>
    </xf>
    <xf numFmtId="2" fontId="18" fillId="0" borderId="14" xfId="136" applyNumberFormat="1" applyFont="1" applyBorder="1" applyAlignment="1">
      <alignment horizontal="center" vertical="center" wrapText="1"/>
      <protection/>
    </xf>
    <xf numFmtId="1" fontId="73" fillId="0" borderId="14" xfId="65" applyNumberFormat="1" applyFont="1" applyBorder="1" applyAlignment="1">
      <alignment horizontal="center" vertical="center"/>
      <protection/>
    </xf>
    <xf numFmtId="1" fontId="73" fillId="0" borderId="14" xfId="66" applyNumberFormat="1" applyFont="1" applyBorder="1" applyAlignment="1">
      <alignment horizontal="center" vertical="center"/>
      <protection/>
    </xf>
    <xf numFmtId="1" fontId="73" fillId="0" borderId="25" xfId="67" applyNumberFormat="1" applyFont="1" applyBorder="1" applyAlignment="1">
      <alignment horizontal="center" vertical="center"/>
      <protection/>
    </xf>
    <xf numFmtId="1" fontId="18" fillId="0" borderId="18" xfId="136" applyNumberFormat="1" applyFont="1" applyBorder="1" applyAlignment="1">
      <alignment horizontal="center" vertical="center" wrapText="1"/>
      <protection/>
    </xf>
    <xf numFmtId="2" fontId="18" fillId="0" borderId="18" xfId="136" applyNumberFormat="1" applyFont="1" applyBorder="1" applyAlignment="1">
      <alignment horizontal="center" vertical="center" wrapText="1"/>
      <protection/>
    </xf>
    <xf numFmtId="1" fontId="73" fillId="0" borderId="18" xfId="65" applyNumberFormat="1" applyFont="1" applyBorder="1" applyAlignment="1">
      <alignment horizontal="center" vertical="center"/>
      <protection/>
    </xf>
    <xf numFmtId="1" fontId="73" fillId="0" borderId="18" xfId="66" applyNumberFormat="1" applyFont="1" applyBorder="1" applyAlignment="1">
      <alignment horizontal="center" vertical="center"/>
      <protection/>
    </xf>
    <xf numFmtId="1" fontId="73" fillId="0" borderId="27" xfId="67" applyNumberFormat="1" applyFont="1" applyBorder="1" applyAlignment="1">
      <alignment horizontal="center" vertical="center"/>
      <protection/>
    </xf>
    <xf numFmtId="2" fontId="18" fillId="0" borderId="28" xfId="136" applyFont="1" applyBorder="1" applyAlignment="1">
      <alignment horizontal="center" vertical="center" wrapText="1"/>
      <protection/>
    </xf>
    <xf numFmtId="2" fontId="18" fillId="0" borderId="16" xfId="136" applyFont="1" applyBorder="1">
      <alignment horizontal="left" vertical="center" wrapText="1"/>
      <protection/>
    </xf>
    <xf numFmtId="1" fontId="73" fillId="0" borderId="15" xfId="105" applyNumberFormat="1" applyFont="1" applyBorder="1" applyAlignment="1">
      <alignment horizontal="center" vertical="center"/>
      <protection/>
    </xf>
    <xf numFmtId="1" fontId="73" fillId="0" borderId="29" xfId="105" applyNumberFormat="1" applyFont="1" applyBorder="1" applyAlignment="1">
      <alignment horizontal="center" vertical="center"/>
      <protection/>
    </xf>
    <xf numFmtId="1" fontId="73" fillId="0" borderId="14" xfId="105" applyNumberFormat="1" applyFont="1" applyBorder="1" applyAlignment="1">
      <alignment horizontal="center" vertical="center"/>
      <protection/>
    </xf>
    <xf numFmtId="1" fontId="73" fillId="0" borderId="25" xfId="105" applyNumberFormat="1" applyFont="1" applyBorder="1" applyAlignment="1">
      <alignment horizontal="center" vertical="center"/>
      <protection/>
    </xf>
    <xf numFmtId="2" fontId="18" fillId="0" borderId="24" xfId="136" applyFont="1" applyBorder="1">
      <alignment horizontal="left" vertical="center" wrapText="1"/>
      <protection/>
    </xf>
    <xf numFmtId="1" fontId="73" fillId="0" borderId="18" xfId="68" applyNumberFormat="1" applyFont="1" applyBorder="1" applyAlignment="1">
      <alignment horizontal="center" vertical="center"/>
      <protection/>
    </xf>
    <xf numFmtId="1" fontId="73" fillId="0" borderId="27" xfId="68" applyNumberFormat="1" applyFont="1" applyBorder="1" applyAlignment="1">
      <alignment horizontal="center" vertical="center"/>
      <protection/>
    </xf>
    <xf numFmtId="2" fontId="18" fillId="37" borderId="30" xfId="136" applyFont="1" applyFill="1" applyBorder="1" applyAlignment="1">
      <alignment vertical="center" wrapText="1"/>
      <protection/>
    </xf>
    <xf numFmtId="2" fontId="18" fillId="37" borderId="15" xfId="136" applyFont="1" applyFill="1" applyBorder="1" applyAlignment="1">
      <alignment vertical="center" wrapText="1"/>
      <protection/>
    </xf>
    <xf numFmtId="169" fontId="18" fillId="37" borderId="14" xfId="136" applyNumberFormat="1" applyFont="1" applyFill="1" applyBorder="1" applyAlignment="1">
      <alignment vertical="center" wrapText="1"/>
      <protection/>
    </xf>
    <xf numFmtId="2" fontId="18" fillId="37" borderId="17" xfId="136" applyFont="1" applyFill="1" applyBorder="1" applyAlignment="1">
      <alignment vertical="center" wrapText="1"/>
      <protection/>
    </xf>
    <xf numFmtId="2" fontId="18" fillId="37" borderId="14" xfId="136" applyFont="1" applyFill="1" applyBorder="1" applyAlignment="1">
      <alignment vertical="center" wrapText="1"/>
      <protection/>
    </xf>
    <xf numFmtId="2" fontId="18" fillId="37" borderId="31" xfId="136" applyFont="1" applyFill="1" applyBorder="1" applyAlignment="1">
      <alignment vertical="center" wrapText="1"/>
      <protection/>
    </xf>
    <xf numFmtId="2" fontId="18" fillId="37" borderId="18" xfId="136" applyFont="1" applyFill="1" applyBorder="1" applyAlignment="1">
      <alignment vertical="center" wrapText="1"/>
      <protection/>
    </xf>
    <xf numFmtId="2" fontId="18" fillId="37" borderId="16" xfId="136" applyFont="1" applyFill="1" applyBorder="1" applyAlignment="1">
      <alignment vertical="center" wrapText="1"/>
      <protection/>
    </xf>
    <xf numFmtId="2" fontId="18" fillId="37" borderId="26" xfId="136" applyFont="1" applyFill="1" applyBorder="1" applyAlignment="1">
      <alignment vertical="center" wrapText="1"/>
      <protection/>
    </xf>
    <xf numFmtId="2" fontId="18" fillId="0" borderId="30" xfId="136" applyFont="1" applyBorder="1" applyAlignment="1">
      <alignment vertical="center" wrapText="1"/>
      <protection/>
    </xf>
    <xf numFmtId="169" fontId="18" fillId="0" borderId="32" xfId="136" applyNumberFormat="1" applyFont="1" applyBorder="1" applyAlignment="1">
      <alignment vertical="center" wrapText="1"/>
      <protection/>
    </xf>
    <xf numFmtId="169" fontId="18" fillId="0" borderId="33" xfId="136" applyNumberFormat="1" applyFont="1" applyBorder="1" applyAlignment="1">
      <alignment vertical="center" wrapText="1"/>
      <protection/>
    </xf>
    <xf numFmtId="169" fontId="18" fillId="0" borderId="0" xfId="136" applyNumberFormat="1" applyFont="1" applyBorder="1" applyAlignment="1">
      <alignment vertical="center" wrapText="1"/>
      <protection/>
    </xf>
    <xf numFmtId="169" fontId="18" fillId="0" borderId="34" xfId="136" applyNumberFormat="1" applyFont="1" applyBorder="1" applyAlignment="1">
      <alignment vertical="center" wrapText="1"/>
      <protection/>
    </xf>
    <xf numFmtId="2" fontId="18" fillId="0" borderId="17" xfId="136" applyFont="1" applyBorder="1" applyAlignment="1">
      <alignment vertical="center" wrapText="1"/>
      <protection/>
    </xf>
    <xf numFmtId="2" fontId="18" fillId="0" borderId="19" xfId="136" applyNumberFormat="1" applyFont="1" applyBorder="1" applyAlignment="1">
      <alignment vertical="center" wrapText="1"/>
      <protection/>
    </xf>
    <xf numFmtId="2" fontId="18" fillId="0" borderId="35" xfId="136" applyNumberFormat="1" applyFont="1" applyBorder="1" applyAlignment="1">
      <alignment vertical="center" wrapText="1"/>
      <protection/>
    </xf>
    <xf numFmtId="2" fontId="18" fillId="0" borderId="36" xfId="136" applyNumberFormat="1" applyFont="1" applyBorder="1" applyAlignment="1">
      <alignment vertical="center" wrapText="1"/>
      <protection/>
    </xf>
    <xf numFmtId="2" fontId="18" fillId="0" borderId="37" xfId="136" applyNumberFormat="1" applyFont="1" applyBorder="1" applyAlignment="1">
      <alignment vertical="center" wrapText="1"/>
      <protection/>
    </xf>
    <xf numFmtId="2" fontId="18" fillId="0" borderId="31" xfId="136" applyFont="1" applyBorder="1" applyAlignment="1">
      <alignment vertical="center" wrapText="1"/>
      <protection/>
    </xf>
    <xf numFmtId="169" fontId="18" fillId="0" borderId="19" xfId="136" applyNumberFormat="1" applyFont="1" applyBorder="1" applyAlignment="1">
      <alignment vertical="center" wrapText="1"/>
      <protection/>
    </xf>
    <xf numFmtId="169" fontId="18" fillId="0" borderId="35" xfId="136" applyNumberFormat="1" applyFont="1" applyBorder="1" applyAlignment="1">
      <alignment vertical="center" wrapText="1"/>
      <protection/>
    </xf>
    <xf numFmtId="169" fontId="18" fillId="0" borderId="36" xfId="136" applyNumberFormat="1" applyFont="1" applyBorder="1" applyAlignment="1">
      <alignment vertical="center" wrapText="1"/>
      <protection/>
    </xf>
    <xf numFmtId="169" fontId="18" fillId="0" borderId="37" xfId="136" applyNumberFormat="1" applyFont="1" applyBorder="1" applyAlignment="1">
      <alignment vertical="center" wrapText="1"/>
      <protection/>
    </xf>
    <xf numFmtId="2" fontId="18" fillId="0" borderId="38" xfId="136" applyFont="1" applyBorder="1" applyAlignment="1">
      <alignment vertical="center" wrapText="1"/>
      <protection/>
    </xf>
    <xf numFmtId="169" fontId="18" fillId="0" borderId="39" xfId="136" applyNumberFormat="1" applyFont="1" applyBorder="1" applyAlignment="1">
      <alignment vertical="center" wrapText="1"/>
      <protection/>
    </xf>
    <xf numFmtId="169" fontId="18" fillId="0" borderId="40" xfId="136" applyNumberFormat="1" applyFont="1" applyBorder="1" applyAlignment="1">
      <alignment vertical="center" wrapText="1"/>
      <protection/>
    </xf>
    <xf numFmtId="169" fontId="18" fillId="0" borderId="41" xfId="136" applyNumberFormat="1" applyFont="1" applyBorder="1" applyAlignment="1">
      <alignment vertical="center" wrapText="1"/>
      <protection/>
    </xf>
    <xf numFmtId="0" fontId="18" fillId="0" borderId="0" xfId="0" applyFont="1" applyBorder="1" applyAlignment="1">
      <alignment/>
    </xf>
    <xf numFmtId="2" fontId="18" fillId="0" borderId="42" xfId="136" applyFont="1" applyBorder="1" applyAlignment="1">
      <alignment horizontal="center" vertical="center" wrapText="1"/>
      <protection/>
    </xf>
    <xf numFmtId="1" fontId="18" fillId="0" borderId="43" xfId="136" applyNumberFormat="1" applyFont="1" applyBorder="1" applyAlignment="1">
      <alignment horizontal="center" vertical="center" wrapText="1"/>
      <protection/>
    </xf>
    <xf numFmtId="169" fontId="18" fillId="0" borderId="43" xfId="136" applyNumberFormat="1" applyFont="1" applyBorder="1" applyAlignment="1">
      <alignment horizontal="center" vertical="center" wrapText="1"/>
      <protection/>
    </xf>
    <xf numFmtId="1" fontId="73" fillId="0" borderId="29" xfId="70" applyNumberFormat="1" applyFont="1" applyBorder="1" applyAlignment="1">
      <alignment horizontal="center" vertical="center"/>
      <protection/>
    </xf>
    <xf numFmtId="2" fontId="18" fillId="0" borderId="15" xfId="136" applyFont="1" applyFill="1" applyBorder="1" applyAlignment="1">
      <alignment horizontal="center" vertical="center" wrapText="1"/>
      <protection/>
    </xf>
    <xf numFmtId="1" fontId="18" fillId="0" borderId="15" xfId="136" applyNumberFormat="1" applyFont="1" applyFill="1" applyBorder="1" applyAlignment="1">
      <alignment horizontal="center" vertical="center" wrapText="1"/>
      <protection/>
    </xf>
    <xf numFmtId="2" fontId="18" fillId="0" borderId="32" xfId="136" applyFont="1" applyFill="1" applyBorder="1" applyAlignment="1">
      <alignment horizontal="center" vertical="center" wrapText="1"/>
      <protection/>
    </xf>
    <xf numFmtId="1" fontId="73" fillId="0" borderId="44" xfId="70" applyNumberFormat="1" applyFont="1" applyBorder="1" applyAlignment="1">
      <alignment horizontal="center" vertical="center"/>
      <protection/>
    </xf>
    <xf numFmtId="2" fontId="18" fillId="0" borderId="14" xfId="136" applyFont="1" applyFill="1" applyBorder="1" applyAlignment="1">
      <alignment horizontal="center" vertical="center"/>
      <protection/>
    </xf>
    <xf numFmtId="1" fontId="18" fillId="0" borderId="14" xfId="136" applyNumberFormat="1" applyFont="1" applyFill="1" applyBorder="1" applyAlignment="1">
      <alignment horizontal="center" vertical="center" wrapText="1"/>
      <protection/>
    </xf>
    <xf numFmtId="1" fontId="73" fillId="0" borderId="14" xfId="70" applyNumberFormat="1" applyFont="1" applyBorder="1" applyAlignment="1">
      <alignment horizontal="center" vertical="center"/>
      <protection/>
    </xf>
    <xf numFmtId="1" fontId="73" fillId="0" borderId="25" xfId="70" applyNumberFormat="1" applyFont="1" applyBorder="1" applyAlignment="1">
      <alignment horizontal="center" vertical="center"/>
      <protection/>
    </xf>
    <xf numFmtId="2" fontId="18" fillId="0" borderId="26" xfId="136" applyFont="1" applyFill="1" applyBorder="1">
      <alignment horizontal="left" vertical="center" wrapText="1"/>
      <protection/>
    </xf>
    <xf numFmtId="2" fontId="18" fillId="0" borderId="19" xfId="136" applyFont="1" applyFill="1" applyBorder="1" applyAlignment="1">
      <alignment horizontal="center" vertical="center" wrapText="1"/>
      <protection/>
    </xf>
    <xf numFmtId="1" fontId="73" fillId="0" borderId="45" xfId="70" applyNumberFormat="1" applyFont="1" applyBorder="1" applyAlignment="1">
      <alignment horizontal="center" vertical="center"/>
      <protection/>
    </xf>
    <xf numFmtId="2" fontId="18" fillId="0" borderId="46" xfId="136" applyFont="1" applyBorder="1" applyAlignment="1">
      <alignment horizontal="center" vertical="center" wrapText="1"/>
      <protection/>
    </xf>
    <xf numFmtId="1" fontId="18" fillId="0" borderId="47" xfId="136" applyNumberFormat="1" applyFont="1" applyBorder="1" applyAlignment="1">
      <alignment horizontal="center" vertical="center" wrapText="1"/>
      <protection/>
    </xf>
    <xf numFmtId="0" fontId="18" fillId="0" borderId="14" xfId="136" applyNumberFormat="1" applyFont="1" applyBorder="1" applyAlignment="1">
      <alignment horizontal="center" vertical="center" wrapText="1"/>
      <protection/>
    </xf>
    <xf numFmtId="0" fontId="18" fillId="0" borderId="19" xfId="136" applyNumberFormat="1" applyFont="1" applyBorder="1" applyAlignment="1">
      <alignment horizontal="center" vertical="center" wrapText="1"/>
      <protection/>
    </xf>
    <xf numFmtId="1" fontId="18" fillId="0" borderId="19" xfId="136" applyNumberFormat="1" applyFont="1" applyBorder="1" applyAlignment="1">
      <alignment horizontal="center" vertical="center" wrapText="1"/>
      <protection/>
    </xf>
    <xf numFmtId="1" fontId="18" fillId="0" borderId="20" xfId="136" applyNumberFormat="1" applyFont="1" applyBorder="1" applyAlignment="1">
      <alignment horizontal="center" vertical="center" wrapText="1"/>
      <protection/>
    </xf>
    <xf numFmtId="0" fontId="18" fillId="0" borderId="33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38" xfId="0" applyFont="1" applyFill="1" applyBorder="1" applyAlignment="1">
      <alignment horizontal="left"/>
    </xf>
    <xf numFmtId="2" fontId="18" fillId="0" borderId="48" xfId="136" applyFont="1" applyBorder="1" applyAlignment="1">
      <alignment horizontal="center" vertical="center" wrapText="1"/>
      <protection/>
    </xf>
    <xf numFmtId="0" fontId="18" fillId="0" borderId="48" xfId="0" applyFont="1" applyBorder="1" applyAlignment="1">
      <alignment/>
    </xf>
    <xf numFmtId="0" fontId="77" fillId="0" borderId="26" xfId="0" applyFont="1" applyBorder="1" applyAlignment="1">
      <alignment vertical="center"/>
    </xf>
    <xf numFmtId="0" fontId="10" fillId="0" borderId="14" xfId="0" applyFont="1" applyFill="1" applyBorder="1" applyAlignment="1">
      <alignment horizontal="left"/>
    </xf>
    <xf numFmtId="3" fontId="77" fillId="0" borderId="25" xfId="0" applyNumberFormat="1" applyFont="1" applyBorder="1" applyAlignment="1">
      <alignment horizontal="center" vertical="center"/>
    </xf>
    <xf numFmtId="0" fontId="77" fillId="0" borderId="26" xfId="0" applyFont="1" applyBorder="1" applyAlignment="1">
      <alignment vertical="center" wrapText="1"/>
    </xf>
    <xf numFmtId="0" fontId="18" fillId="0" borderId="26" xfId="0" applyFont="1" applyBorder="1" applyAlignment="1" applyProtection="1">
      <alignment vertical="center" wrapText="1"/>
      <protection locked="0"/>
    </xf>
    <xf numFmtId="0" fontId="18" fillId="0" borderId="14" xfId="0" applyFont="1" applyFill="1" applyBorder="1" applyAlignment="1">
      <alignment horizontal="center" vertical="center" wrapText="1"/>
    </xf>
    <xf numFmtId="0" fontId="77" fillId="0" borderId="26" xfId="0" applyFont="1" applyBorder="1" applyAlignment="1">
      <alignment wrapText="1"/>
    </xf>
    <xf numFmtId="0" fontId="19" fillId="0" borderId="14" xfId="0" applyFont="1" applyFill="1" applyBorder="1" applyAlignment="1">
      <alignment horizontal="left"/>
    </xf>
    <xf numFmtId="0" fontId="28" fillId="0" borderId="14" xfId="0" applyFont="1" applyFill="1" applyBorder="1" applyAlignment="1">
      <alignment horizontal="center" vertical="center"/>
    </xf>
    <xf numFmtId="0" fontId="77" fillId="0" borderId="38" xfId="0" applyFont="1" applyBorder="1" applyAlignment="1">
      <alignment vertical="center" wrapText="1"/>
    </xf>
    <xf numFmtId="0" fontId="77" fillId="0" borderId="48" xfId="0" applyFont="1" applyBorder="1" applyAlignment="1">
      <alignment/>
    </xf>
    <xf numFmtId="0" fontId="77" fillId="0" borderId="48" xfId="0" applyFont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3" fontId="77" fillId="0" borderId="49" xfId="0" applyNumberFormat="1" applyFont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 wrapText="1"/>
    </xf>
    <xf numFmtId="0" fontId="33" fillId="0" borderId="0" xfId="133" applyFont="1" applyBorder="1" applyAlignment="1" applyProtection="1">
      <alignment horizontal="center" vertical="center"/>
      <protection locked="0"/>
    </xf>
    <xf numFmtId="0" fontId="77" fillId="0" borderId="50" xfId="0" applyFont="1" applyBorder="1" applyAlignment="1">
      <alignment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77" fillId="0" borderId="38" xfId="0" applyFont="1" applyBorder="1" applyAlignment="1">
      <alignment vertical="top" wrapText="1"/>
    </xf>
    <xf numFmtId="0" fontId="18" fillId="0" borderId="48" xfId="0" applyFont="1" applyFill="1" applyBorder="1" applyAlignment="1">
      <alignment horizontal="left" vertical="top" wrapText="1"/>
    </xf>
    <xf numFmtId="0" fontId="18" fillId="0" borderId="48" xfId="0" applyFont="1" applyFill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72" fillId="37" borderId="0" xfId="0" applyFont="1" applyFill="1" applyBorder="1" applyAlignment="1">
      <alignment horizontal="center"/>
    </xf>
    <xf numFmtId="0" fontId="29" fillId="0" borderId="0" xfId="15" applyFont="1" applyAlignment="1">
      <alignment horizontal="left"/>
      <protection/>
    </xf>
    <xf numFmtId="0" fontId="72" fillId="37" borderId="0" xfId="0" applyFont="1" applyFill="1" applyBorder="1" applyAlignment="1">
      <alignment horizontal="left"/>
    </xf>
    <xf numFmtId="0" fontId="33" fillId="0" borderId="0" xfId="133" applyFont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/>
    </xf>
    <xf numFmtId="1" fontId="77" fillId="0" borderId="25" xfId="0" applyNumberFormat="1" applyFont="1" applyBorder="1" applyAlignment="1">
      <alignment horizontal="center" vertical="center"/>
    </xf>
    <xf numFmtId="0" fontId="10" fillId="39" borderId="51" xfId="56" applyFont="1" applyFill="1" applyBorder="1" applyAlignment="1">
      <alignment horizontal="center" vertical="center" wrapText="1"/>
      <protection/>
    </xf>
    <xf numFmtId="0" fontId="18" fillId="37" borderId="26" xfId="0" applyFont="1" applyFill="1" applyBorder="1" applyAlignment="1">
      <alignment horizontal="left"/>
    </xf>
    <xf numFmtId="0" fontId="10" fillId="37" borderId="14" xfId="0" applyFont="1" applyFill="1" applyBorder="1" applyAlignment="1">
      <alignment horizontal="center"/>
    </xf>
    <xf numFmtId="0" fontId="18" fillId="37" borderId="14" xfId="0" applyNumberFormat="1" applyFont="1" applyFill="1" applyBorder="1" applyAlignment="1">
      <alignment horizontal="center" wrapText="1"/>
    </xf>
    <xf numFmtId="1" fontId="18" fillId="37" borderId="14" xfId="0" applyNumberFormat="1" applyFont="1" applyFill="1" applyBorder="1" applyAlignment="1">
      <alignment horizontal="center" wrapText="1"/>
    </xf>
    <xf numFmtId="167" fontId="18" fillId="37" borderId="14" xfId="0" applyNumberFormat="1" applyFont="1" applyFill="1" applyBorder="1" applyAlignment="1">
      <alignment horizontal="center"/>
    </xf>
    <xf numFmtId="168" fontId="18" fillId="37" borderId="14" xfId="148" applyNumberFormat="1" applyFont="1" applyFill="1" applyBorder="1" applyAlignment="1">
      <alignment wrapText="1"/>
    </xf>
    <xf numFmtId="1" fontId="73" fillId="37" borderId="14" xfId="130" applyNumberFormat="1" applyFont="1" applyFill="1" applyBorder="1" applyAlignment="1">
      <alignment horizontal="center" vertical="center" wrapText="1"/>
      <protection/>
    </xf>
    <xf numFmtId="0" fontId="18" fillId="37" borderId="14" xfId="0" applyFont="1" applyFill="1" applyBorder="1" applyAlignment="1">
      <alignment/>
    </xf>
    <xf numFmtId="168" fontId="18" fillId="37" borderId="14" xfId="148" applyNumberFormat="1" applyFont="1" applyFill="1" applyBorder="1" applyAlignment="1">
      <alignment horizontal="left" vertical="center" wrapText="1"/>
    </xf>
    <xf numFmtId="0" fontId="20" fillId="37" borderId="0" xfId="0" applyFont="1" applyFill="1" applyAlignment="1">
      <alignment/>
    </xf>
    <xf numFmtId="1" fontId="73" fillId="37" borderId="14" xfId="130" applyNumberFormat="1" applyFont="1" applyFill="1" applyBorder="1" applyAlignment="1">
      <alignment horizontal="center" vertical="center"/>
      <protection/>
    </xf>
    <xf numFmtId="1" fontId="73" fillId="37" borderId="14" xfId="70" applyNumberFormat="1" applyFont="1" applyFill="1" applyBorder="1" applyAlignment="1">
      <alignment horizontal="center" vertical="center"/>
      <protection/>
    </xf>
    <xf numFmtId="0" fontId="18" fillId="37" borderId="14" xfId="0" applyFont="1" applyFill="1" applyBorder="1" applyAlignment="1">
      <alignment vertical="center"/>
    </xf>
    <xf numFmtId="169" fontId="18" fillId="37" borderId="14" xfId="136" applyNumberFormat="1" applyFont="1" applyFill="1" applyBorder="1" applyAlignment="1">
      <alignment horizontal="center" vertical="center" wrapText="1"/>
      <protection/>
    </xf>
    <xf numFmtId="1" fontId="73" fillId="37" borderId="14" xfId="132" applyNumberFormat="1" applyFont="1" applyFill="1" applyBorder="1" applyAlignment="1">
      <alignment horizontal="center" vertical="center"/>
      <protection/>
    </xf>
    <xf numFmtId="2" fontId="18" fillId="37" borderId="26" xfId="136" applyFont="1" applyFill="1" applyBorder="1" applyAlignment="1">
      <alignment horizontal="left" vertical="center" wrapText="1"/>
      <protection/>
    </xf>
    <xf numFmtId="1" fontId="73" fillId="37" borderId="25" xfId="61" applyNumberFormat="1" applyFont="1" applyFill="1" applyBorder="1" applyAlignment="1">
      <alignment horizontal="center" vertical="center"/>
      <protection/>
    </xf>
    <xf numFmtId="1" fontId="73" fillId="37" borderId="14" xfId="61" applyNumberFormat="1" applyFont="1" applyFill="1" applyBorder="1" applyAlignment="1">
      <alignment horizontal="center" vertical="center"/>
      <protection/>
    </xf>
    <xf numFmtId="1" fontId="18" fillId="37" borderId="14" xfId="0" applyNumberFormat="1" applyFont="1" applyFill="1" applyBorder="1" applyAlignment="1">
      <alignment horizontal="center" vertical="center"/>
    </xf>
    <xf numFmtId="2" fontId="18" fillId="37" borderId="14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1" fontId="18" fillId="0" borderId="15" xfId="136" applyNumberFormat="1" applyFont="1" applyBorder="1" applyAlignment="1">
      <alignment horizontal="center" vertical="center" wrapText="1"/>
      <protection/>
    </xf>
    <xf numFmtId="2" fontId="10" fillId="40" borderId="51" xfId="136" applyFont="1" applyFill="1" applyBorder="1" applyAlignment="1">
      <alignment horizontal="center" vertical="center" wrapText="1"/>
      <protection/>
    </xf>
    <xf numFmtId="0" fontId="10" fillId="40" borderId="51" xfId="0" applyFont="1" applyFill="1" applyBorder="1" applyAlignment="1">
      <alignment horizontal="center" wrapText="1"/>
    </xf>
    <xf numFmtId="0" fontId="10" fillId="41" borderId="51" xfId="56" applyFont="1" applyFill="1" applyBorder="1" applyAlignment="1">
      <alignment horizontal="center" vertical="center" wrapText="1"/>
      <protection/>
    </xf>
    <xf numFmtId="0" fontId="10" fillId="41" borderId="52" xfId="56" applyFont="1" applyFill="1" applyBorder="1" applyAlignment="1">
      <alignment horizontal="center" vertical="center" wrapText="1"/>
      <protection/>
    </xf>
    <xf numFmtId="1" fontId="18" fillId="37" borderId="15" xfId="136" applyNumberFormat="1" applyFont="1" applyFill="1" applyBorder="1" applyAlignment="1">
      <alignment horizontal="center" vertical="center" wrapText="1"/>
      <protection/>
    </xf>
    <xf numFmtId="1" fontId="73" fillId="37" borderId="15" xfId="130" applyNumberFormat="1" applyFont="1" applyFill="1" applyBorder="1" applyAlignment="1">
      <alignment horizontal="center" vertical="center" wrapText="1"/>
      <protection/>
    </xf>
    <xf numFmtId="2" fontId="18" fillId="37" borderId="14" xfId="136" applyFont="1" applyFill="1" applyBorder="1" applyAlignment="1">
      <alignment horizontal="center" vertical="center" wrapText="1"/>
      <protection/>
    </xf>
    <xf numFmtId="2" fontId="18" fillId="0" borderId="18" xfId="136" applyFont="1" applyBorder="1" applyAlignment="1">
      <alignment horizontal="center" vertical="center" wrapText="1"/>
      <protection/>
    </xf>
    <xf numFmtId="2" fontId="18" fillId="0" borderId="15" xfId="136" applyFont="1" applyBorder="1" applyAlignment="1">
      <alignment horizontal="center" vertical="center" wrapText="1"/>
      <protection/>
    </xf>
    <xf numFmtId="1" fontId="18" fillId="37" borderId="18" xfId="136" applyNumberFormat="1" applyFont="1" applyFill="1" applyBorder="1" applyAlignment="1">
      <alignment horizontal="center" vertical="center" wrapText="1"/>
      <protection/>
    </xf>
    <xf numFmtId="1" fontId="18" fillId="37" borderId="14" xfId="136" applyNumberFormat="1" applyFont="1" applyFill="1" applyBorder="1" applyAlignment="1">
      <alignment horizontal="center" vertical="center" wrapText="1"/>
      <protection/>
    </xf>
    <xf numFmtId="2" fontId="18" fillId="37" borderId="18" xfId="136" applyFont="1" applyFill="1" applyBorder="1" applyAlignment="1">
      <alignment horizontal="center" vertical="center" wrapText="1"/>
      <protection/>
    </xf>
    <xf numFmtId="2" fontId="18" fillId="37" borderId="15" xfId="136" applyFont="1" applyFill="1" applyBorder="1" applyAlignment="1">
      <alignment horizontal="center" vertical="center" wrapText="1"/>
      <protection/>
    </xf>
    <xf numFmtId="1" fontId="18" fillId="0" borderId="14" xfId="136" applyNumberFormat="1" applyFont="1" applyBorder="1" applyAlignment="1">
      <alignment horizontal="center" vertical="center" wrapText="1"/>
      <protection/>
    </xf>
    <xf numFmtId="2" fontId="18" fillId="0" borderId="14" xfId="136" applyFont="1" applyBorder="1" applyAlignment="1">
      <alignment horizontal="center" vertical="center" wrapText="1"/>
      <protection/>
    </xf>
    <xf numFmtId="2" fontId="18" fillId="0" borderId="26" xfId="136" applyFont="1" applyBorder="1" applyAlignment="1">
      <alignment horizontal="left" vertical="center" wrapText="1"/>
      <protection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1" xfId="0" applyFont="1" applyBorder="1" applyAlignment="1">
      <alignment/>
    </xf>
    <xf numFmtId="1" fontId="18" fillId="37" borderId="25" xfId="0" applyNumberFormat="1" applyFont="1" applyFill="1" applyBorder="1" applyAlignment="1">
      <alignment horizontal="center" vertical="center"/>
    </xf>
    <xf numFmtId="1" fontId="73" fillId="0" borderId="25" xfId="61" applyNumberFormat="1" applyFont="1" applyBorder="1" applyAlignment="1">
      <alignment horizontal="center" vertical="center"/>
      <protection/>
    </xf>
    <xf numFmtId="2" fontId="18" fillId="37" borderId="24" xfId="136" applyFont="1" applyFill="1" applyBorder="1" applyAlignment="1">
      <alignment vertical="center" wrapText="1"/>
      <protection/>
    </xf>
    <xf numFmtId="0" fontId="20" fillId="0" borderId="32" xfId="0" applyFont="1" applyFill="1" applyBorder="1" applyAlignment="1">
      <alignment horizontal="center" vertical="center" wrapText="1"/>
    </xf>
    <xf numFmtId="3" fontId="20" fillId="0" borderId="33" xfId="0" applyNumberFormat="1" applyFont="1" applyFill="1" applyBorder="1" applyAlignment="1">
      <alignment horizontal="center" vertical="center" wrapText="1"/>
    </xf>
    <xf numFmtId="3" fontId="20" fillId="0" borderId="35" xfId="0" applyNumberFormat="1" applyFont="1" applyFill="1" applyBorder="1" applyAlignment="1">
      <alignment horizontal="center" vertical="center" wrapText="1"/>
    </xf>
    <xf numFmtId="3" fontId="29" fillId="0" borderId="45" xfId="15" applyNumberFormat="1" applyFont="1" applyFill="1" applyBorder="1" applyAlignment="1">
      <alignment horizontal="center" vertical="center"/>
      <protection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3" fontId="20" fillId="0" borderId="14" xfId="0" applyNumberFormat="1" applyFont="1" applyBorder="1" applyAlignment="1" applyProtection="1">
      <alignment horizontal="center" vertical="center" wrapText="1"/>
      <protection locked="0"/>
    </xf>
    <xf numFmtId="3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29" xfId="0" applyNumberFormat="1" applyFont="1" applyFill="1" applyBorder="1" applyAlignment="1">
      <alignment horizontal="center" vertical="center" wrapText="1"/>
    </xf>
    <xf numFmtId="3" fontId="20" fillId="0" borderId="25" xfId="0" applyNumberFormat="1" applyFont="1" applyFill="1" applyBorder="1" applyAlignment="1">
      <alignment horizontal="center" vertical="center" wrapText="1"/>
    </xf>
    <xf numFmtId="3" fontId="29" fillId="0" borderId="25" xfId="15" applyNumberFormat="1" applyFont="1" applyFill="1" applyBorder="1" applyAlignment="1">
      <alignment horizontal="center" vertical="center"/>
      <protection/>
    </xf>
    <xf numFmtId="0" fontId="20" fillId="0" borderId="25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77" fillId="0" borderId="16" xfId="0" applyFont="1" applyBorder="1" applyAlignment="1">
      <alignment vertical="center" wrapText="1"/>
    </xf>
    <xf numFmtId="2" fontId="18" fillId="0" borderId="44" xfId="136" applyFont="1" applyBorder="1" applyAlignment="1">
      <alignment horizontal="center" vertical="center" wrapText="1"/>
      <protection/>
    </xf>
    <xf numFmtId="169" fontId="18" fillId="0" borderId="18" xfId="136" applyNumberFormat="1" applyFont="1" applyBorder="1" applyAlignment="1">
      <alignment horizontal="center" vertical="center" wrapText="1"/>
      <protection/>
    </xf>
    <xf numFmtId="1" fontId="73" fillId="0" borderId="18" xfId="70" applyNumberFormat="1" applyFont="1" applyBorder="1" applyAlignment="1">
      <alignment horizontal="center" vertical="center"/>
      <protection/>
    </xf>
    <xf numFmtId="1" fontId="73" fillId="0" borderId="15" xfId="70" applyNumberFormat="1" applyFont="1" applyBorder="1" applyAlignment="1">
      <alignment horizontal="center" vertical="center"/>
      <protection/>
    </xf>
    <xf numFmtId="3" fontId="20" fillId="0" borderId="15" xfId="0" applyNumberFormat="1" applyFont="1" applyBorder="1" applyAlignment="1" applyProtection="1">
      <alignment horizontal="center" vertical="center" wrapText="1"/>
      <protection locked="0"/>
    </xf>
    <xf numFmtId="3" fontId="20" fillId="0" borderId="18" xfId="0" applyNumberFormat="1" applyFont="1" applyBorder="1" applyAlignment="1" applyProtection="1">
      <alignment horizontal="center" vertical="center" wrapText="1"/>
      <protection locked="0"/>
    </xf>
    <xf numFmtId="2" fontId="10" fillId="39" borderId="51" xfId="136" applyFont="1" applyFill="1" applyBorder="1" applyAlignment="1">
      <alignment horizontal="center" vertical="center" wrapText="1"/>
      <protection/>
    </xf>
    <xf numFmtId="0" fontId="18" fillId="37" borderId="26" xfId="15" applyFont="1" applyFill="1" applyBorder="1" applyAlignment="1">
      <alignment horizontal="left" vertical="center"/>
      <protection/>
    </xf>
    <xf numFmtId="2" fontId="18" fillId="0" borderId="26" xfId="136" applyFont="1" applyBorder="1" applyAlignment="1">
      <alignment vertical="center" wrapText="1"/>
      <protection/>
    </xf>
    <xf numFmtId="0" fontId="10" fillId="41" borderId="44" xfId="56" applyFont="1" applyFill="1" applyBorder="1" applyAlignment="1">
      <alignment horizontal="center" vertical="center" wrapText="1"/>
      <protection/>
    </xf>
    <xf numFmtId="0" fontId="10" fillId="41" borderId="32" xfId="56" applyFont="1" applyFill="1" applyBorder="1" applyAlignment="1">
      <alignment horizontal="center" vertical="center" wrapText="1"/>
      <protection/>
    </xf>
    <xf numFmtId="2" fontId="18" fillId="0" borderId="16" xfId="136" applyFont="1" applyBorder="1" applyAlignment="1">
      <alignment vertical="center" wrapText="1"/>
      <protection/>
    </xf>
    <xf numFmtId="2" fontId="18" fillId="0" borderId="24" xfId="136" applyFont="1" applyBorder="1" applyAlignment="1">
      <alignment vertical="center" wrapText="1"/>
      <protection/>
    </xf>
    <xf numFmtId="3" fontId="18" fillId="37" borderId="25" xfId="0" applyNumberFormat="1" applyFont="1" applyFill="1" applyBorder="1" applyAlignment="1">
      <alignment horizontal="center"/>
    </xf>
    <xf numFmtId="1" fontId="18" fillId="37" borderId="25" xfId="0" applyNumberFormat="1" applyFont="1" applyFill="1" applyBorder="1" applyAlignment="1">
      <alignment horizontal="center"/>
    </xf>
    <xf numFmtId="3" fontId="18" fillId="37" borderId="25" xfId="0" applyNumberFormat="1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1" fontId="18" fillId="0" borderId="48" xfId="136" applyNumberFormat="1" applyFont="1" applyBorder="1" applyAlignment="1">
      <alignment horizontal="center" vertical="center" wrapText="1"/>
      <protection/>
    </xf>
    <xf numFmtId="2" fontId="18" fillId="0" borderId="48" xfId="136" applyNumberFormat="1" applyFont="1" applyBorder="1" applyAlignment="1">
      <alignment horizontal="center" vertical="center" wrapText="1"/>
      <protection/>
    </xf>
    <xf numFmtId="1" fontId="73" fillId="0" borderId="48" xfId="65" applyNumberFormat="1" applyFont="1" applyBorder="1" applyAlignment="1">
      <alignment horizontal="center" vertical="center"/>
      <protection/>
    </xf>
    <xf numFmtId="1" fontId="73" fillId="0" borderId="48" xfId="65" applyNumberFormat="1" applyFont="1" applyBorder="1" applyAlignment="1">
      <alignment horizontal="left" vertical="center"/>
      <protection/>
    </xf>
    <xf numFmtId="0" fontId="18" fillId="0" borderId="49" xfId="0" applyFont="1" applyBorder="1" applyAlignment="1">
      <alignment horizontal="center" vertical="center" wrapText="1"/>
    </xf>
    <xf numFmtId="168" fontId="18" fillId="37" borderId="14" xfId="148" applyNumberFormat="1" applyFont="1" applyFill="1" applyBorder="1" applyAlignment="1">
      <alignment horizontal="left" wrapText="1"/>
    </xf>
    <xf numFmtId="0" fontId="18" fillId="37" borderId="24" xfId="0" applyFont="1" applyFill="1" applyBorder="1" applyAlignment="1">
      <alignment horizontal="left"/>
    </xf>
    <xf numFmtId="0" fontId="10" fillId="37" borderId="18" xfId="0" applyFont="1" applyFill="1" applyBorder="1" applyAlignment="1">
      <alignment horizontal="center"/>
    </xf>
    <xf numFmtId="0" fontId="18" fillId="37" borderId="18" xfId="0" applyFont="1" applyFill="1" applyBorder="1" applyAlignment="1">
      <alignment horizontal="center"/>
    </xf>
    <xf numFmtId="167" fontId="18" fillId="37" borderId="18" xfId="0" applyNumberFormat="1" applyFont="1" applyFill="1" applyBorder="1" applyAlignment="1">
      <alignment horizontal="center"/>
    </xf>
    <xf numFmtId="168" fontId="18" fillId="37" borderId="18" xfId="148" applyNumberFormat="1" applyFont="1" applyFill="1" applyBorder="1" applyAlignment="1">
      <alignment wrapText="1"/>
    </xf>
    <xf numFmtId="0" fontId="18" fillId="37" borderId="18" xfId="0" applyFont="1" applyFill="1" applyBorder="1" applyAlignment="1">
      <alignment/>
    </xf>
    <xf numFmtId="168" fontId="18" fillId="37" borderId="18" xfId="148" applyNumberFormat="1" applyFont="1" applyFill="1" applyBorder="1" applyAlignment="1">
      <alignment horizontal="left" vertical="center" wrapText="1"/>
    </xf>
    <xf numFmtId="3" fontId="18" fillId="37" borderId="27" xfId="0" applyNumberFormat="1" applyFont="1" applyFill="1" applyBorder="1" applyAlignment="1">
      <alignment horizontal="center"/>
    </xf>
    <xf numFmtId="0" fontId="18" fillId="37" borderId="16" xfId="0" applyFont="1" applyFill="1" applyBorder="1" applyAlignment="1">
      <alignment horizontal="left"/>
    </xf>
    <xf numFmtId="0" fontId="10" fillId="37" borderId="15" xfId="0" applyFont="1" applyFill="1" applyBorder="1" applyAlignment="1">
      <alignment horizontal="center"/>
    </xf>
    <xf numFmtId="0" fontId="18" fillId="37" borderId="15" xfId="0" applyNumberFormat="1" applyFont="1" applyFill="1" applyBorder="1" applyAlignment="1">
      <alignment horizontal="center" wrapText="1"/>
    </xf>
    <xf numFmtId="1" fontId="18" fillId="37" borderId="15" xfId="0" applyNumberFormat="1" applyFont="1" applyFill="1" applyBorder="1" applyAlignment="1">
      <alignment horizontal="center" wrapText="1"/>
    </xf>
    <xf numFmtId="167" fontId="18" fillId="37" borderId="15" xfId="0" applyNumberFormat="1" applyFont="1" applyFill="1" applyBorder="1" applyAlignment="1">
      <alignment horizontal="center"/>
    </xf>
    <xf numFmtId="168" fontId="18" fillId="37" borderId="15" xfId="148" applyNumberFormat="1" applyFont="1" applyFill="1" applyBorder="1" applyAlignment="1">
      <alignment wrapText="1"/>
    </xf>
    <xf numFmtId="0" fontId="18" fillId="37" borderId="15" xfId="0" applyFont="1" applyFill="1" applyBorder="1" applyAlignment="1">
      <alignment/>
    </xf>
    <xf numFmtId="168" fontId="18" fillId="37" borderId="15" xfId="148" applyNumberFormat="1" applyFont="1" applyFill="1" applyBorder="1" applyAlignment="1">
      <alignment horizontal="left" wrapText="1"/>
    </xf>
    <xf numFmtId="168" fontId="18" fillId="37" borderId="15" xfId="148" applyNumberFormat="1" applyFont="1" applyFill="1" applyBorder="1" applyAlignment="1">
      <alignment horizontal="left" vertical="center" wrapText="1"/>
    </xf>
    <xf numFmtId="3" fontId="18" fillId="37" borderId="29" xfId="0" applyNumberFormat="1" applyFont="1" applyFill="1" applyBorder="1" applyAlignment="1">
      <alignment horizontal="center"/>
    </xf>
    <xf numFmtId="0" fontId="18" fillId="37" borderId="18" xfId="0" applyNumberFormat="1" applyFont="1" applyFill="1" applyBorder="1" applyAlignment="1">
      <alignment horizontal="center" wrapText="1"/>
    </xf>
    <xf numFmtId="1" fontId="18" fillId="37" borderId="18" xfId="0" applyNumberFormat="1" applyFont="1" applyFill="1" applyBorder="1" applyAlignment="1">
      <alignment horizontal="center" wrapText="1"/>
    </xf>
    <xf numFmtId="168" fontId="18" fillId="37" borderId="18" xfId="148" applyNumberFormat="1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2" fontId="18" fillId="0" borderId="15" xfId="136" applyNumberFormat="1" applyFont="1" applyBorder="1" applyAlignment="1">
      <alignment horizontal="center" vertical="center" wrapText="1"/>
      <protection/>
    </xf>
    <xf numFmtId="1" fontId="73" fillId="0" borderId="15" xfId="65" applyNumberFormat="1" applyFont="1" applyBorder="1" applyAlignment="1">
      <alignment horizontal="center" vertical="center"/>
      <protection/>
    </xf>
    <xf numFmtId="0" fontId="18" fillId="0" borderId="15" xfId="0" applyFont="1" applyBorder="1" applyAlignment="1">
      <alignment/>
    </xf>
    <xf numFmtId="0" fontId="18" fillId="0" borderId="29" xfId="0" applyFont="1" applyBorder="1" applyAlignment="1">
      <alignment horizontal="center" vertical="center" wrapText="1"/>
    </xf>
    <xf numFmtId="0" fontId="18" fillId="37" borderId="15" xfId="0" applyFont="1" applyFill="1" applyBorder="1" applyAlignment="1">
      <alignment horizontal="center"/>
    </xf>
    <xf numFmtId="0" fontId="18" fillId="0" borderId="53" xfId="0" applyFont="1" applyBorder="1" applyAlignment="1">
      <alignment/>
    </xf>
    <xf numFmtId="0" fontId="18" fillId="0" borderId="20" xfId="0" applyFont="1" applyBorder="1" applyAlignment="1">
      <alignment/>
    </xf>
    <xf numFmtId="0" fontId="77" fillId="0" borderId="16" xfId="0" applyFont="1" applyBorder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18" fillId="0" borderId="29" xfId="0" applyFont="1" applyFill="1" applyBorder="1" applyAlignment="1">
      <alignment horizontal="center" vertical="center"/>
    </xf>
    <xf numFmtId="0" fontId="77" fillId="0" borderId="24" xfId="0" applyFont="1" applyBorder="1" applyAlignment="1">
      <alignment vertical="center" wrapText="1"/>
    </xf>
    <xf numFmtId="0" fontId="10" fillId="0" borderId="18" xfId="0" applyFont="1" applyFill="1" applyBorder="1" applyAlignment="1">
      <alignment horizontal="left"/>
    </xf>
    <xf numFmtId="3" fontId="77" fillId="0" borderId="27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left"/>
    </xf>
    <xf numFmtId="3" fontId="77" fillId="0" borderId="29" xfId="0" applyNumberFormat="1" applyFont="1" applyBorder="1" applyAlignment="1">
      <alignment horizontal="center" vertical="center"/>
    </xf>
    <xf numFmtId="0" fontId="77" fillId="0" borderId="24" xfId="0" applyFont="1" applyBorder="1" applyAlignment="1">
      <alignment vertical="center"/>
    </xf>
    <xf numFmtId="0" fontId="18" fillId="0" borderId="18" xfId="0" applyFont="1" applyFill="1" applyBorder="1" applyAlignment="1">
      <alignment horizontal="center" vertical="center" wrapText="1"/>
    </xf>
    <xf numFmtId="0" fontId="77" fillId="0" borderId="16" xfId="0" applyFont="1" applyBorder="1" applyAlignment="1">
      <alignment wrapText="1"/>
    </xf>
    <xf numFmtId="2" fontId="18" fillId="37" borderId="14" xfId="136" applyFont="1" applyFill="1" applyBorder="1" applyAlignment="1">
      <alignment horizontal="center" vertical="center" wrapText="1"/>
      <protection/>
    </xf>
    <xf numFmtId="2" fontId="18" fillId="0" borderId="26" xfId="136" applyFont="1" applyBorder="1" applyAlignment="1">
      <alignment horizontal="left" vertical="center" wrapText="1"/>
      <protection/>
    </xf>
    <xf numFmtId="2" fontId="18" fillId="0" borderId="14" xfId="136" applyFont="1" applyBorder="1" applyAlignment="1">
      <alignment horizontal="center" vertical="center" wrapText="1"/>
      <protection/>
    </xf>
    <xf numFmtId="0" fontId="18" fillId="0" borderId="14" xfId="0" applyFont="1" applyFill="1" applyBorder="1" applyAlignment="1">
      <alignment horizontal="center" vertical="center"/>
    </xf>
    <xf numFmtId="2" fontId="18" fillId="0" borderId="24" xfId="136" applyFont="1" applyBorder="1" applyAlignment="1">
      <alignment horizontal="left" vertical="center" wrapText="1"/>
      <protection/>
    </xf>
    <xf numFmtId="2" fontId="18" fillId="0" borderId="18" xfId="136" applyFont="1" applyBorder="1" applyAlignment="1">
      <alignment horizontal="center" vertical="center" wrapText="1"/>
      <protection/>
    </xf>
    <xf numFmtId="0" fontId="10" fillId="39" borderId="54" xfId="56" applyFont="1" applyFill="1" applyBorder="1" applyAlignment="1">
      <alignment horizontal="center" vertical="center" wrapText="1"/>
      <protection/>
    </xf>
    <xf numFmtId="0" fontId="10" fillId="39" borderId="55" xfId="56" applyFont="1" applyFill="1" applyBorder="1" applyAlignment="1">
      <alignment horizontal="center" vertical="center" wrapText="1"/>
      <protection/>
    </xf>
    <xf numFmtId="2" fontId="18" fillId="37" borderId="18" xfId="136" applyFont="1" applyFill="1" applyBorder="1" applyAlignment="1">
      <alignment horizontal="center" vertical="center" wrapText="1"/>
      <protection/>
    </xf>
    <xf numFmtId="2" fontId="18" fillId="37" borderId="15" xfId="136" applyFont="1" applyFill="1" applyBorder="1" applyAlignment="1">
      <alignment horizontal="center" vertical="center" wrapText="1"/>
      <protection/>
    </xf>
    <xf numFmtId="1" fontId="18" fillId="0" borderId="14" xfId="136" applyNumberFormat="1" applyFont="1" applyBorder="1" applyAlignment="1">
      <alignment horizontal="center" vertical="center" wrapText="1"/>
      <protection/>
    </xf>
    <xf numFmtId="2" fontId="18" fillId="0" borderId="16" xfId="136" applyFont="1" applyBorder="1" applyAlignment="1">
      <alignment horizontal="left" vertical="center" wrapText="1"/>
      <protection/>
    </xf>
    <xf numFmtId="2" fontId="18" fillId="0" borderId="15" xfId="136" applyFont="1" applyBorder="1" applyAlignment="1">
      <alignment horizontal="center" vertical="center" wrapText="1"/>
      <protection/>
    </xf>
    <xf numFmtId="0" fontId="18" fillId="0" borderId="18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0" fillId="39" borderId="56" xfId="56" applyFont="1" applyFill="1" applyBorder="1" applyAlignment="1">
      <alignment horizontal="center" vertical="center" wrapText="1"/>
      <protection/>
    </xf>
    <xf numFmtId="2" fontId="10" fillId="39" borderId="57" xfId="136" applyFont="1" applyFill="1" applyBorder="1" applyAlignment="1">
      <alignment horizontal="center" vertical="center" wrapText="1"/>
      <protection/>
    </xf>
    <xf numFmtId="0" fontId="72" fillId="37" borderId="0" xfId="0" applyFont="1" applyFill="1" applyBorder="1" applyAlignment="1">
      <alignment horizontal="right"/>
    </xf>
    <xf numFmtId="168" fontId="18" fillId="0" borderId="25" xfId="148" applyNumberFormat="1" applyFont="1" applyFill="1" applyBorder="1" applyAlignment="1">
      <alignment horizontal="right" wrapText="1"/>
    </xf>
    <xf numFmtId="168" fontId="18" fillId="0" borderId="14" xfId="148" applyNumberFormat="1" applyFont="1" applyFill="1" applyBorder="1" applyAlignment="1">
      <alignment horizontal="right" vertical="center" wrapText="1"/>
    </xf>
    <xf numFmtId="0" fontId="18" fillId="0" borderId="14" xfId="0" applyFont="1" applyBorder="1" applyAlignment="1">
      <alignment/>
    </xf>
    <xf numFmtId="0" fontId="18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/>
    </xf>
    <xf numFmtId="1" fontId="73" fillId="0" borderId="14" xfId="131" applyNumberFormat="1" applyFont="1" applyBorder="1" applyAlignment="1">
      <alignment horizontal="center" vertical="center" wrapText="1"/>
      <protection/>
    </xf>
    <xf numFmtId="168" fontId="18" fillId="0" borderId="14" xfId="148" applyNumberFormat="1" applyFont="1" applyFill="1" applyBorder="1" applyAlignment="1">
      <alignment wrapText="1"/>
    </xf>
    <xf numFmtId="1" fontId="18" fillId="0" borderId="14" xfId="136" applyNumberFormat="1" applyFont="1" applyBorder="1" applyAlignment="1">
      <alignment horizontal="center" vertical="center" wrapText="1"/>
      <protection/>
    </xf>
    <xf numFmtId="167" fontId="18" fillId="0" borderId="14" xfId="0" applyNumberFormat="1" applyFont="1" applyFill="1" applyBorder="1" applyAlignment="1">
      <alignment horizontal="center"/>
    </xf>
    <xf numFmtId="1" fontId="18" fillId="0" borderId="14" xfId="0" applyNumberFormat="1" applyFont="1" applyFill="1" applyBorder="1" applyAlignment="1">
      <alignment horizontal="center" wrapText="1"/>
    </xf>
    <xf numFmtId="0" fontId="18" fillId="0" borderId="14" xfId="0" applyNumberFormat="1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/>
    </xf>
    <xf numFmtId="2" fontId="18" fillId="0" borderId="14" xfId="136" applyFont="1" applyBorder="1" applyAlignment="1">
      <alignment horizontal="center" vertical="center" wrapText="1"/>
      <protection/>
    </xf>
    <xf numFmtId="0" fontId="18" fillId="0" borderId="14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left"/>
    </xf>
    <xf numFmtId="0" fontId="18" fillId="0" borderId="14" xfId="0" applyFont="1" applyBorder="1" applyAlignment="1">
      <alignment horizontal="center"/>
    </xf>
    <xf numFmtId="168" fontId="18" fillId="0" borderId="14" xfId="148" applyNumberFormat="1" applyFont="1" applyFill="1" applyBorder="1" applyAlignment="1">
      <alignment horizontal="center" wrapText="1"/>
    </xf>
    <xf numFmtId="0" fontId="18" fillId="0" borderId="19" xfId="0" applyFont="1" applyBorder="1" applyAlignment="1">
      <alignment/>
    </xf>
    <xf numFmtId="2" fontId="18" fillId="0" borderId="14" xfId="136" applyFont="1" applyBorder="1" applyAlignment="1">
      <alignment horizontal="center" vertical="center" wrapText="1"/>
      <protection/>
    </xf>
    <xf numFmtId="0" fontId="29" fillId="0" borderId="30" xfId="0" applyFont="1" applyFill="1" applyBorder="1" applyAlignment="1" applyProtection="1">
      <alignment vertical="center" wrapText="1"/>
      <protection locked="0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3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6" xfId="0" applyFont="1" applyFill="1" applyBorder="1" applyAlignment="1">
      <alignment horizontal="left" vertical="center"/>
    </xf>
    <xf numFmtId="0" fontId="18" fillId="0" borderId="38" xfId="0" applyFont="1" applyFill="1" applyBorder="1" applyAlignment="1">
      <alignment horizontal="left"/>
    </xf>
    <xf numFmtId="0" fontId="18" fillId="0" borderId="48" xfId="0" applyFont="1" applyFill="1" applyBorder="1" applyAlignment="1">
      <alignment horizontal="center" vertical="center"/>
    </xf>
    <xf numFmtId="2" fontId="18" fillId="0" borderId="48" xfId="136" applyFont="1" applyBorder="1" applyAlignment="1">
      <alignment horizontal="center" vertical="center" wrapText="1"/>
      <protection/>
    </xf>
    <xf numFmtId="0" fontId="18" fillId="0" borderId="48" xfId="0" applyFont="1" applyFill="1" applyBorder="1" applyAlignment="1">
      <alignment horizontal="center"/>
    </xf>
    <xf numFmtId="0" fontId="18" fillId="0" borderId="48" xfId="0" applyNumberFormat="1" applyFont="1" applyFill="1" applyBorder="1" applyAlignment="1">
      <alignment horizontal="center" wrapText="1"/>
    </xf>
    <xf numFmtId="1" fontId="18" fillId="0" borderId="48" xfId="0" applyNumberFormat="1" applyFont="1" applyFill="1" applyBorder="1" applyAlignment="1">
      <alignment horizontal="center" wrapText="1"/>
    </xf>
    <xf numFmtId="167" fontId="18" fillId="0" borderId="48" xfId="0" applyNumberFormat="1" applyFont="1" applyFill="1" applyBorder="1" applyAlignment="1">
      <alignment horizontal="center"/>
    </xf>
    <xf numFmtId="1" fontId="18" fillId="0" borderId="48" xfId="136" applyNumberFormat="1" applyFont="1" applyBorder="1" applyAlignment="1">
      <alignment horizontal="center" vertical="center" wrapText="1"/>
      <protection/>
    </xf>
    <xf numFmtId="168" fontId="18" fillId="0" borderId="48" xfId="148" applyNumberFormat="1" applyFont="1" applyFill="1" applyBorder="1" applyAlignment="1">
      <alignment wrapText="1"/>
    </xf>
    <xf numFmtId="1" fontId="73" fillId="0" borderId="48" xfId="131" applyNumberFormat="1" applyFont="1" applyBorder="1" applyAlignment="1">
      <alignment horizontal="center" vertical="center" wrapText="1"/>
      <protection/>
    </xf>
    <xf numFmtId="0" fontId="18" fillId="0" borderId="48" xfId="0" applyFont="1" applyBorder="1" applyAlignment="1">
      <alignment/>
    </xf>
    <xf numFmtId="0" fontId="18" fillId="0" borderId="48" xfId="0" applyNumberFormat="1" applyFont="1" applyBorder="1" applyAlignment="1">
      <alignment horizontal="center"/>
    </xf>
    <xf numFmtId="168" fontId="18" fillId="0" borderId="48" xfId="148" applyNumberFormat="1" applyFont="1" applyFill="1" applyBorder="1" applyAlignment="1">
      <alignment horizontal="right" vertical="center" wrapText="1"/>
    </xf>
    <xf numFmtId="168" fontId="18" fillId="0" borderId="49" xfId="148" applyNumberFormat="1" applyFont="1" applyFill="1" applyBorder="1" applyAlignment="1">
      <alignment horizontal="right" wrapText="1"/>
    </xf>
    <xf numFmtId="0" fontId="18" fillId="0" borderId="38" xfId="0" applyFont="1" applyFill="1" applyBorder="1" applyAlignment="1">
      <alignment horizontal="left" vertical="center"/>
    </xf>
    <xf numFmtId="168" fontId="18" fillId="0" borderId="48" xfId="148" applyNumberFormat="1" applyFont="1" applyFill="1" applyBorder="1" applyAlignment="1">
      <alignment horizontal="center" wrapText="1"/>
    </xf>
    <xf numFmtId="0" fontId="18" fillId="0" borderId="48" xfId="0" applyFont="1" applyBorder="1" applyAlignment="1">
      <alignment horizontal="center"/>
    </xf>
    <xf numFmtId="2" fontId="18" fillId="0" borderId="14" xfId="136" applyFont="1" applyBorder="1" applyAlignment="1">
      <alignment horizontal="center" vertical="center" wrapText="1"/>
      <protection/>
    </xf>
    <xf numFmtId="0" fontId="18" fillId="0" borderId="14" xfId="0" applyFont="1" applyFill="1" applyBorder="1" applyAlignment="1">
      <alignment horizontal="center" vertical="center"/>
    </xf>
    <xf numFmtId="1" fontId="18" fillId="0" borderId="14" xfId="136" applyNumberFormat="1" applyFont="1" applyBorder="1" applyAlignment="1">
      <alignment horizontal="center" vertical="center" wrapText="1"/>
      <protection/>
    </xf>
    <xf numFmtId="2" fontId="18" fillId="0" borderId="48" xfId="136" applyNumberFormat="1" applyFont="1" applyBorder="1" applyAlignment="1">
      <alignment horizontal="center" vertical="center" wrapText="1"/>
      <protection/>
    </xf>
    <xf numFmtId="0" fontId="29" fillId="0" borderId="0" xfId="0" applyFont="1" applyBorder="1" applyAlignment="1">
      <alignment/>
    </xf>
    <xf numFmtId="2" fontId="18" fillId="0" borderId="14" xfId="136" applyFont="1" applyBorder="1" applyAlignment="1">
      <alignment horizontal="left" vertical="top" wrapText="1"/>
      <protection/>
    </xf>
    <xf numFmtId="2" fontId="18" fillId="37" borderId="15" xfId="0" applyNumberFormat="1" applyFont="1" applyFill="1" applyBorder="1" applyAlignment="1">
      <alignment horizontal="center" wrapText="1"/>
    </xf>
    <xf numFmtId="2" fontId="18" fillId="37" borderId="14" xfId="0" applyNumberFormat="1" applyFont="1" applyFill="1" applyBorder="1" applyAlignment="1">
      <alignment horizontal="center" wrapText="1"/>
    </xf>
    <xf numFmtId="2" fontId="18" fillId="37" borderId="18" xfId="136" applyNumberFormat="1" applyFont="1" applyFill="1" applyBorder="1" applyAlignment="1">
      <alignment horizontal="center" vertical="center" wrapText="1"/>
      <protection/>
    </xf>
    <xf numFmtId="2" fontId="18" fillId="0" borderId="14" xfId="136" applyFont="1" applyBorder="1" applyAlignment="1">
      <alignment horizontal="center" vertical="center" wrapText="1"/>
      <protection/>
    </xf>
    <xf numFmtId="2" fontId="18" fillId="37" borderId="14" xfId="136" applyFont="1" applyFill="1" applyBorder="1" applyAlignment="1">
      <alignment horizontal="center" vertical="center" wrapText="1"/>
      <protection/>
    </xf>
    <xf numFmtId="2" fontId="18" fillId="0" borderId="14" xfId="136" applyFont="1" applyBorder="1" applyAlignment="1">
      <alignment horizontal="center" vertical="center" wrapText="1"/>
      <protection/>
    </xf>
    <xf numFmtId="1" fontId="18" fillId="0" borderId="14" xfId="136" applyNumberFormat="1" applyFont="1" applyBorder="1" applyAlignment="1">
      <alignment horizontal="center" vertical="center" wrapText="1"/>
      <protection/>
    </xf>
    <xf numFmtId="2" fontId="18" fillId="0" borderId="26" xfId="136" applyFont="1" applyBorder="1" applyAlignment="1">
      <alignment horizontal="left" vertical="center" wrapText="1"/>
      <protection/>
    </xf>
    <xf numFmtId="0" fontId="72" fillId="37" borderId="0" xfId="0" applyFont="1" applyFill="1" applyBorder="1" applyAlignment="1">
      <alignment horizontal="right"/>
    </xf>
    <xf numFmtId="2" fontId="18" fillId="0" borderId="14" xfId="136" applyFont="1" applyBorder="1" applyAlignment="1">
      <alignment horizontal="center" vertical="center" wrapText="1"/>
      <protection/>
    </xf>
    <xf numFmtId="2" fontId="18" fillId="0" borderId="18" xfId="136" applyFont="1" applyBorder="1" applyAlignment="1">
      <alignment horizontal="center" vertical="center" wrapText="1"/>
      <protection/>
    </xf>
    <xf numFmtId="0" fontId="10" fillId="0" borderId="0" xfId="133" applyFont="1" applyBorder="1" applyAlignment="1" applyProtection="1">
      <alignment horizontal="right" vertical="center"/>
      <protection locked="0"/>
    </xf>
    <xf numFmtId="2" fontId="18" fillId="0" borderId="15" xfId="136" applyFont="1" applyBorder="1" applyAlignment="1">
      <alignment horizontal="center" vertical="center" wrapText="1"/>
      <protection/>
    </xf>
    <xf numFmtId="0" fontId="71" fillId="37" borderId="0" xfId="0" applyFont="1" applyFill="1" applyBorder="1" applyAlignment="1">
      <alignment horizontal="right"/>
    </xf>
    <xf numFmtId="0" fontId="33" fillId="0" borderId="0" xfId="133" applyFont="1" applyBorder="1" applyAlignment="1" applyProtection="1">
      <alignment horizontal="center" vertical="center"/>
      <protection locked="0"/>
    </xf>
    <xf numFmtId="0" fontId="29" fillId="0" borderId="0" xfId="15" applyFont="1" applyAlignment="1">
      <alignment horizontal="right"/>
      <protection/>
    </xf>
    <xf numFmtId="0" fontId="32" fillId="0" borderId="0" xfId="133" applyFont="1" applyBorder="1" applyAlignment="1" applyProtection="1">
      <alignment horizontal="right" vertical="center"/>
      <protection locked="0"/>
    </xf>
    <xf numFmtId="0" fontId="33" fillId="0" borderId="0" xfId="133" applyFont="1" applyBorder="1" applyAlignment="1" applyProtection="1">
      <alignment horizontal="right" vertical="center"/>
      <protection locked="0"/>
    </xf>
    <xf numFmtId="0" fontId="18" fillId="0" borderId="26" xfId="0" applyFont="1" applyBorder="1" applyAlignment="1">
      <alignment vertical="center"/>
    </xf>
    <xf numFmtId="0" fontId="10" fillId="0" borderId="19" xfId="0" applyFont="1" applyFill="1" applyBorder="1" applyAlignment="1">
      <alignment horizontal="center"/>
    </xf>
    <xf numFmtId="169" fontId="18" fillId="0" borderId="14" xfId="0" applyNumberFormat="1" applyFont="1" applyFill="1" applyBorder="1" applyAlignment="1">
      <alignment horizontal="center" wrapText="1"/>
    </xf>
    <xf numFmtId="168" fontId="18" fillId="0" borderId="14" xfId="148" applyNumberFormat="1" applyFont="1" applyFill="1" applyBorder="1" applyAlignment="1">
      <alignment horizontal="center" wrapText="1"/>
    </xf>
    <xf numFmtId="1" fontId="18" fillId="0" borderId="15" xfId="0" applyNumberFormat="1" applyFont="1" applyFill="1" applyBorder="1" applyAlignment="1">
      <alignment horizontal="center" wrapText="1"/>
    </xf>
    <xf numFmtId="167" fontId="18" fillId="0" borderId="15" xfId="0" applyNumberFormat="1" applyFont="1" applyFill="1" applyBorder="1" applyAlignment="1">
      <alignment horizontal="center"/>
    </xf>
    <xf numFmtId="1" fontId="73" fillId="37" borderId="19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 wrapText="1"/>
    </xf>
    <xf numFmtId="169" fontId="18" fillId="0" borderId="14" xfId="0" applyNumberFormat="1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center" vertical="center" wrapText="1"/>
    </xf>
    <xf numFmtId="167" fontId="18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left" vertical="center" wrapText="1"/>
    </xf>
    <xf numFmtId="1" fontId="18" fillId="0" borderId="14" xfId="0" applyNumberFormat="1" applyFont="1" applyFill="1" applyBorder="1" applyAlignment="1">
      <alignment horizontal="center" vertical="center" wrapText="1"/>
    </xf>
    <xf numFmtId="168" fontId="18" fillId="0" borderId="14" xfId="148" applyNumberFormat="1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vertical="center" wrapText="1"/>
    </xf>
    <xf numFmtId="1" fontId="73" fillId="0" borderId="14" xfId="0" applyNumberFormat="1" applyFont="1" applyBorder="1" applyAlignment="1">
      <alignment horizontal="center" vertical="center"/>
    </xf>
    <xf numFmtId="1" fontId="73" fillId="37" borderId="14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1" fontId="18" fillId="0" borderId="14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1" fontId="18" fillId="0" borderId="14" xfId="148" applyNumberFormat="1" applyFont="1" applyFill="1" applyBorder="1" applyAlignment="1">
      <alignment horizontal="center" wrapText="1"/>
    </xf>
    <xf numFmtId="169" fontId="18" fillId="0" borderId="14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168" fontId="18" fillId="0" borderId="14" xfId="148" applyNumberFormat="1" applyFont="1" applyFill="1" applyBorder="1" applyAlignment="1">
      <alignment wrapText="1"/>
    </xf>
    <xf numFmtId="170" fontId="18" fillId="0" borderId="14" xfId="0" applyNumberFormat="1" applyFont="1" applyFill="1" applyBorder="1" applyAlignment="1">
      <alignment horizontal="center"/>
    </xf>
    <xf numFmtId="4" fontId="18" fillId="0" borderId="14" xfId="0" applyNumberFormat="1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 vertical="center"/>
    </xf>
    <xf numFmtId="169" fontId="18" fillId="0" borderId="48" xfId="0" applyNumberFormat="1" applyFont="1" applyFill="1" applyBorder="1" applyAlignment="1">
      <alignment horizontal="center" wrapText="1"/>
    </xf>
    <xf numFmtId="1" fontId="18" fillId="0" borderId="48" xfId="0" applyNumberFormat="1" applyFont="1" applyFill="1" applyBorder="1" applyAlignment="1">
      <alignment horizontal="center" wrapText="1"/>
    </xf>
    <xf numFmtId="167" fontId="18" fillId="0" borderId="48" xfId="0" applyNumberFormat="1" applyFont="1" applyFill="1" applyBorder="1" applyAlignment="1">
      <alignment horizontal="center"/>
    </xf>
    <xf numFmtId="168" fontId="18" fillId="0" borderId="48" xfId="148" applyNumberFormat="1" applyFont="1" applyFill="1" applyBorder="1" applyAlignment="1">
      <alignment wrapText="1"/>
    </xf>
    <xf numFmtId="0" fontId="20" fillId="0" borderId="14" xfId="0" applyFont="1" applyBorder="1" applyAlignment="1">
      <alignment/>
    </xf>
    <xf numFmtId="0" fontId="18" fillId="0" borderId="26" xfId="0" applyFont="1" applyBorder="1" applyAlignment="1">
      <alignment horizontal="left" vertical="center"/>
    </xf>
    <xf numFmtId="1" fontId="73" fillId="0" borderId="14" xfId="69" applyNumberFormat="1" applyFont="1" applyBorder="1" applyAlignment="1">
      <alignment horizontal="center" vertical="center"/>
      <protection/>
    </xf>
    <xf numFmtId="0" fontId="21" fillId="40" borderId="0" xfId="0" applyFont="1" applyFill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0" fillId="0" borderId="32" xfId="0" applyFon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center" wrapText="1"/>
    </xf>
    <xf numFmtId="169" fontId="18" fillId="0" borderId="15" xfId="0" applyNumberFormat="1" applyFont="1" applyFill="1" applyBorder="1" applyAlignment="1">
      <alignment horizontal="center" wrapText="1"/>
    </xf>
    <xf numFmtId="168" fontId="18" fillId="0" borderId="15" xfId="148" applyNumberFormat="1" applyFont="1" applyFill="1" applyBorder="1" applyAlignment="1">
      <alignment horizontal="center" wrapText="1"/>
    </xf>
    <xf numFmtId="1" fontId="18" fillId="37" borderId="29" xfId="0" applyNumberFormat="1" applyFont="1" applyFill="1" applyBorder="1" applyAlignment="1">
      <alignment horizontal="center" vertical="center"/>
    </xf>
    <xf numFmtId="0" fontId="10" fillId="0" borderId="14" xfId="56" applyFont="1" applyFill="1" applyBorder="1" applyAlignment="1">
      <alignment horizontal="center" vertical="center" wrapText="1"/>
      <protection/>
    </xf>
    <xf numFmtId="169" fontId="18" fillId="0" borderId="14" xfId="56" applyNumberFormat="1" applyFont="1" applyFill="1" applyBorder="1" applyAlignment="1">
      <alignment horizontal="center" vertical="center" wrapText="1"/>
      <protection/>
    </xf>
    <xf numFmtId="0" fontId="18" fillId="0" borderId="14" xfId="56" applyFont="1" applyFill="1" applyBorder="1" applyAlignment="1">
      <alignment horizontal="center" vertical="center" wrapText="1"/>
      <protection/>
    </xf>
    <xf numFmtId="0" fontId="10" fillId="41" borderId="18" xfId="56" applyFont="1" applyFill="1" applyBorder="1" applyAlignment="1">
      <alignment horizontal="center" vertical="center" wrapText="1"/>
      <protection/>
    </xf>
    <xf numFmtId="169" fontId="18" fillId="0" borderId="15" xfId="56" applyNumberFormat="1" applyFont="1" applyFill="1" applyBorder="1" applyAlignment="1">
      <alignment horizontal="center" vertical="center" wrapText="1"/>
      <protection/>
    </xf>
    <xf numFmtId="0" fontId="18" fillId="0" borderId="15" xfId="56" applyFont="1" applyFill="1" applyBorder="1" applyAlignment="1">
      <alignment horizontal="center" vertical="center" wrapText="1"/>
      <protection/>
    </xf>
    <xf numFmtId="0" fontId="10" fillId="0" borderId="15" xfId="56" applyFont="1" applyFill="1" applyBorder="1" applyAlignment="1">
      <alignment horizontal="center" vertical="center" wrapText="1"/>
      <protection/>
    </xf>
    <xf numFmtId="1" fontId="18" fillId="0" borderId="15" xfId="56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/>
    </xf>
    <xf numFmtId="0" fontId="18" fillId="0" borderId="0" xfId="15" applyFont="1" applyAlignment="1">
      <alignment horizontal="center"/>
      <protection/>
    </xf>
    <xf numFmtId="1" fontId="18" fillId="0" borderId="14" xfId="0" applyNumberFormat="1" applyFont="1" applyBorder="1" applyAlignment="1">
      <alignment horizontal="center"/>
    </xf>
    <xf numFmtId="0" fontId="78" fillId="0" borderId="0" xfId="47" applyFont="1" applyAlignment="1" applyProtection="1">
      <alignment/>
      <protection/>
    </xf>
    <xf numFmtId="0" fontId="22" fillId="0" borderId="0" xfId="0" applyFont="1" applyAlignment="1">
      <alignment/>
    </xf>
    <xf numFmtId="0" fontId="78" fillId="0" borderId="0" xfId="0" applyFont="1" applyAlignment="1">
      <alignment/>
    </xf>
    <xf numFmtId="2" fontId="18" fillId="0" borderId="14" xfId="136" applyFont="1" applyBorder="1" applyAlignment="1">
      <alignment horizontal="center" vertical="center" wrapText="1"/>
      <protection/>
    </xf>
    <xf numFmtId="168" fontId="18" fillId="37" borderId="14" xfId="148" applyNumberFormat="1" applyFont="1" applyFill="1" applyBorder="1" applyAlignment="1">
      <alignment horizontal="left" vertical="top" wrapText="1"/>
    </xf>
    <xf numFmtId="169" fontId="18" fillId="37" borderId="15" xfId="0" applyNumberFormat="1" applyFont="1" applyFill="1" applyBorder="1" applyAlignment="1">
      <alignment horizontal="center" wrapText="1"/>
    </xf>
    <xf numFmtId="169" fontId="18" fillId="37" borderId="14" xfId="0" applyNumberFormat="1" applyFont="1" applyFill="1" applyBorder="1" applyAlignment="1">
      <alignment horizontal="center" wrapText="1"/>
    </xf>
    <xf numFmtId="169" fontId="18" fillId="37" borderId="18" xfId="136" applyNumberFormat="1" applyFont="1" applyFill="1" applyBorder="1" applyAlignment="1">
      <alignment horizontal="center" vertical="center" wrapText="1"/>
      <protection/>
    </xf>
    <xf numFmtId="2" fontId="18" fillId="0" borderId="14" xfId="136" applyFont="1" applyBorder="1" applyAlignment="1">
      <alignment horizontal="center" vertical="center" wrapText="1"/>
      <protection/>
    </xf>
    <xf numFmtId="0" fontId="18" fillId="0" borderId="14" xfId="0" applyFont="1" applyFill="1" applyBorder="1" applyAlignment="1">
      <alignment horizontal="center" vertical="center"/>
    </xf>
    <xf numFmtId="0" fontId="10" fillId="41" borderId="58" xfId="56" applyFont="1" applyFill="1" applyBorder="1" applyAlignment="1">
      <alignment horizontal="center" vertical="center" wrapText="1"/>
      <protection/>
    </xf>
    <xf numFmtId="2" fontId="18" fillId="0" borderId="15" xfId="136" applyFont="1" applyBorder="1" applyAlignment="1">
      <alignment horizontal="center" vertical="center" wrapText="1"/>
      <protection/>
    </xf>
    <xf numFmtId="0" fontId="10" fillId="41" borderId="0" xfId="56" applyFont="1" applyFill="1" applyBorder="1" applyAlignment="1">
      <alignment horizontal="center" vertical="center" wrapText="1"/>
      <protection/>
    </xf>
    <xf numFmtId="167" fontId="18" fillId="0" borderId="14" xfId="0" applyNumberFormat="1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center" wrapText="1"/>
    </xf>
    <xf numFmtId="1" fontId="18" fillId="0" borderId="14" xfId="0" applyNumberFormat="1" applyFont="1" applyFill="1" applyBorder="1" applyAlignment="1">
      <alignment horizontal="center" wrapText="1"/>
    </xf>
    <xf numFmtId="2" fontId="18" fillId="0" borderId="15" xfId="136" applyFont="1" applyBorder="1" applyAlignment="1">
      <alignment horizontal="center" vertical="center" wrapText="1"/>
      <protection/>
    </xf>
    <xf numFmtId="2" fontId="18" fillId="0" borderId="16" xfId="136" applyFont="1" applyBorder="1" applyAlignment="1">
      <alignment horizontal="left" vertical="top" wrapText="1"/>
      <protection/>
    </xf>
    <xf numFmtId="0" fontId="18" fillId="0" borderId="29" xfId="56" applyFont="1" applyFill="1" applyBorder="1" applyAlignment="1">
      <alignment horizontal="center" vertical="center" wrapText="1"/>
      <protection/>
    </xf>
    <xf numFmtId="0" fontId="20" fillId="0" borderId="25" xfId="0" applyFont="1" applyBorder="1" applyAlignment="1">
      <alignment/>
    </xf>
    <xf numFmtId="0" fontId="18" fillId="0" borderId="25" xfId="0" applyFont="1" applyBorder="1" applyAlignment="1">
      <alignment horizontal="center"/>
    </xf>
    <xf numFmtId="1" fontId="73" fillId="0" borderId="25" xfId="69" applyNumberFormat="1" applyFont="1" applyBorder="1" applyAlignment="1">
      <alignment horizontal="center" vertical="center"/>
      <protection/>
    </xf>
    <xf numFmtId="0" fontId="18" fillId="0" borderId="25" xfId="0" applyFont="1" applyFill="1" applyBorder="1" applyAlignment="1">
      <alignment horizontal="center" vertical="center"/>
    </xf>
    <xf numFmtId="0" fontId="18" fillId="0" borderId="38" xfId="0" applyFont="1" applyBorder="1" applyAlignment="1">
      <alignment vertical="center"/>
    </xf>
    <xf numFmtId="1" fontId="18" fillId="0" borderId="48" xfId="0" applyNumberFormat="1" applyFont="1" applyFill="1" applyBorder="1" applyAlignment="1">
      <alignment horizontal="center"/>
    </xf>
    <xf numFmtId="4" fontId="18" fillId="0" borderId="48" xfId="0" applyNumberFormat="1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 vertical="center"/>
    </xf>
    <xf numFmtId="2" fontId="18" fillId="37" borderId="14" xfId="136" applyFont="1" applyFill="1" applyBorder="1" applyAlignment="1">
      <alignment horizontal="center" vertical="center" wrapText="1"/>
      <protection/>
    </xf>
    <xf numFmtId="0" fontId="72" fillId="37" borderId="0" xfId="0" applyFont="1" applyFill="1" applyBorder="1" applyAlignment="1">
      <alignment horizontal="right"/>
    </xf>
    <xf numFmtId="0" fontId="10" fillId="37" borderId="0" xfId="0" applyFont="1" applyFill="1" applyBorder="1" applyAlignment="1">
      <alignment horizontal="right"/>
    </xf>
    <xf numFmtId="0" fontId="72" fillId="37" borderId="0" xfId="0" applyFont="1" applyFill="1" applyAlignment="1">
      <alignment horizontal="right"/>
    </xf>
    <xf numFmtId="0" fontId="0" fillId="0" borderId="0" xfId="0" applyAlignment="1">
      <alignment/>
    </xf>
    <xf numFmtId="0" fontId="10" fillId="0" borderId="0" xfId="0" applyFont="1" applyBorder="1" applyAlignment="1">
      <alignment horizontal="right"/>
    </xf>
    <xf numFmtId="0" fontId="24" fillId="0" borderId="0" xfId="15" applyFont="1" applyBorder="1" applyAlignment="1">
      <alignment horizontal="center"/>
      <protection/>
    </xf>
    <xf numFmtId="0" fontId="18" fillId="0" borderId="48" xfId="15" applyFont="1" applyBorder="1" applyAlignment="1">
      <alignment horizontal="center" vertical="center"/>
      <protection/>
    </xf>
    <xf numFmtId="0" fontId="18" fillId="0" borderId="49" xfId="15" applyFont="1" applyBorder="1" applyAlignment="1">
      <alignment horizontal="center" vertical="center"/>
      <protection/>
    </xf>
    <xf numFmtId="0" fontId="18" fillId="0" borderId="28" xfId="15" applyFont="1" applyBorder="1" applyAlignment="1">
      <alignment horizontal="center" vertical="center"/>
      <protection/>
    </xf>
    <xf numFmtId="0" fontId="18" fillId="0" borderId="59" xfId="15" applyFont="1" applyBorder="1" applyAlignment="1">
      <alignment horizontal="center" vertical="center"/>
      <protection/>
    </xf>
    <xf numFmtId="0" fontId="10" fillId="19" borderId="54" xfId="56" applyFont="1" applyFill="1" applyBorder="1" applyAlignment="1">
      <alignment horizontal="center" vertical="center" wrapText="1"/>
      <protection/>
    </xf>
    <xf numFmtId="0" fontId="10" fillId="19" borderId="55" xfId="56" applyFont="1" applyFill="1" applyBorder="1" applyAlignment="1">
      <alignment horizontal="center" vertical="center" wrapText="1"/>
      <protection/>
    </xf>
    <xf numFmtId="0" fontId="10" fillId="19" borderId="60" xfId="56" applyFont="1" applyFill="1" applyBorder="1" applyAlignment="1">
      <alignment horizontal="center" vertical="center" wrapText="1"/>
      <protection/>
    </xf>
    <xf numFmtId="0" fontId="10" fillId="39" borderId="54" xfId="56" applyFont="1" applyFill="1" applyBorder="1" applyAlignment="1">
      <alignment horizontal="center" vertical="center" wrapText="1"/>
      <protection/>
    </xf>
    <xf numFmtId="0" fontId="10" fillId="39" borderId="55" xfId="56" applyFont="1" applyFill="1" applyBorder="1" applyAlignment="1">
      <alignment horizontal="center" vertical="center" wrapText="1"/>
      <protection/>
    </xf>
    <xf numFmtId="0" fontId="10" fillId="39" borderId="60" xfId="56" applyFont="1" applyFill="1" applyBorder="1" applyAlignment="1">
      <alignment horizontal="center" vertical="center" wrapText="1"/>
      <protection/>
    </xf>
    <xf numFmtId="2" fontId="18" fillId="39" borderId="54" xfId="136" applyFont="1" applyFill="1" applyBorder="1" applyAlignment="1">
      <alignment horizontal="left" vertical="center" wrapText="1"/>
      <protection/>
    </xf>
    <xf numFmtId="2" fontId="18" fillId="39" borderId="55" xfId="136" applyFont="1" applyFill="1" applyBorder="1" applyAlignment="1">
      <alignment horizontal="left" vertical="center" wrapText="1"/>
      <protection/>
    </xf>
    <xf numFmtId="2" fontId="18" fillId="39" borderId="60" xfId="136" applyFont="1" applyFill="1" applyBorder="1" applyAlignment="1">
      <alignment horizontal="left" vertical="center" wrapText="1"/>
      <protection/>
    </xf>
    <xf numFmtId="0" fontId="18" fillId="37" borderId="14" xfId="15" applyFont="1" applyFill="1" applyBorder="1" applyAlignment="1">
      <alignment horizontal="center" wrapText="1"/>
      <protection/>
    </xf>
    <xf numFmtId="0" fontId="18" fillId="37" borderId="25" xfId="15" applyFont="1" applyFill="1" applyBorder="1" applyAlignment="1">
      <alignment horizontal="center" wrapText="1"/>
      <protection/>
    </xf>
    <xf numFmtId="2" fontId="10" fillId="19" borderId="54" xfId="136" applyFont="1" applyFill="1" applyBorder="1" applyAlignment="1">
      <alignment horizontal="center" vertical="center" wrapText="1"/>
      <protection/>
    </xf>
    <xf numFmtId="2" fontId="10" fillId="19" borderId="55" xfId="136" applyFont="1" applyFill="1" applyBorder="1" applyAlignment="1">
      <alignment horizontal="center" vertical="center" wrapText="1"/>
      <protection/>
    </xf>
    <xf numFmtId="2" fontId="10" fillId="19" borderId="60" xfId="136" applyFont="1" applyFill="1" applyBorder="1" applyAlignment="1">
      <alignment horizontal="center" vertical="center" wrapText="1"/>
      <protection/>
    </xf>
    <xf numFmtId="1" fontId="18" fillId="37" borderId="18" xfId="136" applyNumberFormat="1" applyFont="1" applyFill="1" applyBorder="1" applyAlignment="1">
      <alignment horizontal="center" vertical="center" wrapText="1"/>
      <protection/>
    </xf>
    <xf numFmtId="1" fontId="18" fillId="37" borderId="27" xfId="136" applyNumberFormat="1" applyFont="1" applyFill="1" applyBorder="1" applyAlignment="1">
      <alignment horizontal="center" vertical="center" wrapText="1"/>
      <protection/>
    </xf>
    <xf numFmtId="169" fontId="18" fillId="0" borderId="53" xfId="136" applyNumberFormat="1" applyFont="1" applyBorder="1" applyAlignment="1">
      <alignment horizontal="center" vertical="center" wrapText="1"/>
      <protection/>
    </xf>
    <xf numFmtId="169" fontId="18" fillId="0" borderId="61" xfId="136" applyNumberFormat="1" applyFont="1" applyBorder="1" applyAlignment="1">
      <alignment horizontal="center" vertical="center" wrapText="1"/>
      <protection/>
    </xf>
    <xf numFmtId="169" fontId="18" fillId="0" borderId="62" xfId="136" applyNumberFormat="1" applyFont="1" applyBorder="1" applyAlignment="1">
      <alignment horizontal="center" vertical="center" wrapText="1"/>
      <protection/>
    </xf>
    <xf numFmtId="2" fontId="18" fillId="0" borderId="19" xfId="136" applyNumberFormat="1" applyFont="1" applyBorder="1" applyAlignment="1">
      <alignment horizontal="center" vertical="center" wrapText="1"/>
      <protection/>
    </xf>
    <xf numFmtId="2" fontId="18" fillId="0" borderId="35" xfId="136" applyNumberFormat="1" applyFont="1" applyBorder="1" applyAlignment="1">
      <alignment horizontal="center" vertical="center" wrapText="1"/>
      <protection/>
    </xf>
    <xf numFmtId="2" fontId="18" fillId="0" borderId="37" xfId="136" applyNumberFormat="1" applyFont="1" applyBorder="1" applyAlignment="1">
      <alignment horizontal="center" vertical="center" wrapText="1"/>
      <protection/>
    </xf>
    <xf numFmtId="169" fontId="18" fillId="0" borderId="19" xfId="136" applyNumberFormat="1" applyFont="1" applyBorder="1" applyAlignment="1">
      <alignment horizontal="center" vertical="center" wrapText="1"/>
      <protection/>
    </xf>
    <xf numFmtId="169" fontId="18" fillId="0" borderId="35" xfId="136" applyNumberFormat="1" applyFont="1" applyBorder="1" applyAlignment="1">
      <alignment horizontal="center" vertical="center" wrapText="1"/>
      <protection/>
    </xf>
    <xf numFmtId="169" fontId="18" fillId="0" borderId="37" xfId="136" applyNumberFormat="1" applyFont="1" applyBorder="1" applyAlignment="1">
      <alignment horizontal="center" vertical="center" wrapText="1"/>
      <protection/>
    </xf>
    <xf numFmtId="169" fontId="18" fillId="0" borderId="39" xfId="136" applyNumberFormat="1" applyFont="1" applyBorder="1" applyAlignment="1">
      <alignment horizontal="center" vertical="center" wrapText="1"/>
      <protection/>
    </xf>
    <xf numFmtId="169" fontId="18" fillId="0" borderId="40" xfId="136" applyNumberFormat="1" applyFont="1" applyBorder="1" applyAlignment="1">
      <alignment horizontal="center" vertical="center" wrapText="1"/>
      <protection/>
    </xf>
    <xf numFmtId="169" fontId="18" fillId="0" borderId="41" xfId="136" applyNumberFormat="1" applyFont="1" applyBorder="1" applyAlignment="1">
      <alignment horizontal="center" vertical="center" wrapText="1"/>
      <protection/>
    </xf>
    <xf numFmtId="0" fontId="18" fillId="37" borderId="15" xfId="15" applyFont="1" applyFill="1" applyBorder="1" applyAlignment="1">
      <alignment horizontal="center" wrapText="1"/>
      <protection/>
    </xf>
    <xf numFmtId="0" fontId="18" fillId="37" borderId="29" xfId="15" applyFont="1" applyFill="1" applyBorder="1" applyAlignment="1">
      <alignment horizontal="center" wrapText="1"/>
      <protection/>
    </xf>
    <xf numFmtId="2" fontId="10" fillId="40" borderId="54" xfId="136" applyFont="1" applyFill="1" applyBorder="1" applyAlignment="1">
      <alignment horizontal="center" vertical="center" wrapText="1"/>
      <protection/>
    </xf>
    <xf numFmtId="2" fontId="10" fillId="40" borderId="55" xfId="136" applyFont="1" applyFill="1" applyBorder="1" applyAlignment="1">
      <alignment horizontal="center" vertical="center" wrapText="1"/>
      <protection/>
    </xf>
    <xf numFmtId="2" fontId="10" fillId="40" borderId="60" xfId="136" applyFont="1" applyFill="1" applyBorder="1" applyAlignment="1">
      <alignment horizontal="center" vertical="center" wrapText="1"/>
      <protection/>
    </xf>
    <xf numFmtId="2" fontId="18" fillId="0" borderId="26" xfId="136" applyFont="1" applyBorder="1" applyAlignment="1">
      <alignment horizontal="left" vertical="center" wrapText="1"/>
      <protection/>
    </xf>
    <xf numFmtId="2" fontId="18" fillId="0" borderId="24" xfId="136" applyFont="1" applyBorder="1" applyAlignment="1">
      <alignment horizontal="left" vertical="center" wrapText="1"/>
      <protection/>
    </xf>
    <xf numFmtId="2" fontId="18" fillId="0" borderId="14" xfId="136" applyFont="1" applyBorder="1" applyAlignment="1">
      <alignment horizontal="center" vertical="center" wrapText="1"/>
      <protection/>
    </xf>
    <xf numFmtId="2" fontId="18" fillId="0" borderId="18" xfId="136" applyFont="1" applyBorder="1" applyAlignment="1">
      <alignment horizontal="center" vertical="center" wrapText="1"/>
      <protection/>
    </xf>
    <xf numFmtId="0" fontId="18" fillId="0" borderId="14" xfId="0" applyFont="1" applyFill="1" applyBorder="1" applyAlignment="1">
      <alignment horizontal="center" vertical="center"/>
    </xf>
    <xf numFmtId="2" fontId="10" fillId="6" borderId="26" xfId="136" applyFont="1" applyFill="1" applyBorder="1" applyAlignment="1">
      <alignment horizontal="center" vertical="center" wrapText="1"/>
      <protection/>
    </xf>
    <xf numFmtId="2" fontId="10" fillId="6" borderId="14" xfId="136" applyFont="1" applyFill="1" applyBorder="1" applyAlignment="1">
      <alignment horizontal="center" vertical="center" wrapText="1"/>
      <protection/>
    </xf>
    <xf numFmtId="2" fontId="10" fillId="6" borderId="25" xfId="136" applyFont="1" applyFill="1" applyBorder="1" applyAlignment="1">
      <alignment horizontal="center" vertical="center" wrapText="1"/>
      <protection/>
    </xf>
    <xf numFmtId="2" fontId="18" fillId="37" borderId="26" xfId="136" applyFont="1" applyFill="1" applyBorder="1" applyAlignment="1">
      <alignment horizontal="left" vertical="center" wrapText="1"/>
      <protection/>
    </xf>
    <xf numFmtId="2" fontId="18" fillId="37" borderId="14" xfId="136" applyFont="1" applyFill="1" applyBorder="1" applyAlignment="1">
      <alignment horizontal="center" vertical="center" wrapText="1"/>
      <protection/>
    </xf>
    <xf numFmtId="0" fontId="25" fillId="0" borderId="63" xfId="59" applyFont="1" applyBorder="1" applyAlignment="1">
      <alignment horizontal="center" vertical="center" wrapText="1"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21" xfId="59" applyFont="1" applyBorder="1" applyAlignment="1">
      <alignment horizontal="center" vertical="center" wrapText="1"/>
      <protection/>
    </xf>
    <xf numFmtId="0" fontId="10" fillId="41" borderId="64" xfId="56" applyFont="1" applyFill="1" applyBorder="1">
      <alignment horizontal="center" vertical="center" wrapText="1"/>
      <protection/>
    </xf>
    <xf numFmtId="0" fontId="10" fillId="41" borderId="65" xfId="56" applyFont="1" applyFill="1" applyBorder="1">
      <alignment horizontal="center" vertical="center" wrapText="1"/>
      <protection/>
    </xf>
    <xf numFmtId="0" fontId="10" fillId="41" borderId="64" xfId="56" applyFont="1" applyFill="1" applyBorder="1" applyAlignment="1">
      <alignment horizontal="center" vertical="center" wrapText="1"/>
      <protection/>
    </xf>
    <xf numFmtId="0" fontId="10" fillId="41" borderId="65" xfId="56" applyFont="1" applyFill="1" applyBorder="1" applyAlignment="1">
      <alignment horizontal="center" vertical="center" wrapText="1"/>
      <protection/>
    </xf>
    <xf numFmtId="2" fontId="10" fillId="19" borderId="26" xfId="136" applyFont="1" applyFill="1" applyBorder="1" applyAlignment="1">
      <alignment horizontal="center" vertical="center" wrapText="1"/>
      <protection/>
    </xf>
    <xf numFmtId="2" fontId="10" fillId="19" borderId="14" xfId="136" applyFont="1" applyFill="1" applyBorder="1" applyAlignment="1">
      <alignment horizontal="center" vertical="center" wrapText="1"/>
      <protection/>
    </xf>
    <xf numFmtId="2" fontId="10" fillId="19" borderId="25" xfId="136" applyFont="1" applyFill="1" applyBorder="1" applyAlignment="1">
      <alignment horizontal="center" vertical="center" wrapText="1"/>
      <protection/>
    </xf>
    <xf numFmtId="0" fontId="71" fillId="37" borderId="0" xfId="0" applyFont="1" applyFill="1" applyAlignment="1">
      <alignment horizontal="right"/>
    </xf>
    <xf numFmtId="0" fontId="71" fillId="37" borderId="0" xfId="0" applyFont="1" applyFill="1" applyAlignment="1">
      <alignment horizontal="center"/>
    </xf>
    <xf numFmtId="0" fontId="72" fillId="37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10" fillId="41" borderId="54" xfId="56" applyFont="1" applyFill="1" applyBorder="1" applyAlignment="1">
      <alignment horizontal="center" vertical="center" wrapText="1"/>
      <protection/>
    </xf>
    <xf numFmtId="0" fontId="10" fillId="41" borderId="55" xfId="56" applyFont="1" applyFill="1" applyBorder="1" applyAlignment="1">
      <alignment horizontal="center" vertical="center" wrapText="1"/>
      <protection/>
    </xf>
    <xf numFmtId="0" fontId="10" fillId="41" borderId="60" xfId="56" applyFont="1" applyFill="1" applyBorder="1" applyAlignment="1">
      <alignment horizontal="center" vertical="center" wrapText="1"/>
      <protection/>
    </xf>
    <xf numFmtId="0" fontId="10" fillId="19" borderId="16" xfId="56" applyFont="1" applyFill="1" applyBorder="1" applyAlignment="1">
      <alignment horizontal="center" vertical="center" wrapText="1"/>
      <protection/>
    </xf>
    <xf numFmtId="0" fontId="10" fillId="19" borderId="15" xfId="56" applyFont="1" applyFill="1" applyBorder="1" applyAlignment="1">
      <alignment horizontal="center" vertical="center" wrapText="1"/>
      <protection/>
    </xf>
    <xf numFmtId="0" fontId="10" fillId="19" borderId="14" xfId="56" applyFont="1" applyFill="1" applyBorder="1" applyAlignment="1">
      <alignment horizontal="center" vertical="center" wrapText="1"/>
      <protection/>
    </xf>
    <xf numFmtId="0" fontId="10" fillId="19" borderId="29" xfId="56" applyFont="1" applyFill="1" applyBorder="1" applyAlignment="1">
      <alignment horizontal="center" vertical="center" wrapText="1"/>
      <protection/>
    </xf>
    <xf numFmtId="0" fontId="10" fillId="6" borderId="26" xfId="56" applyFont="1" applyFill="1" applyBorder="1" applyAlignment="1">
      <alignment horizontal="center" vertical="center" wrapText="1"/>
      <protection/>
    </xf>
    <xf numFmtId="0" fontId="10" fillId="6" borderId="14" xfId="56" applyFont="1" applyFill="1" applyBorder="1" applyAlignment="1">
      <alignment horizontal="center" vertical="center" wrapText="1"/>
      <protection/>
    </xf>
    <xf numFmtId="0" fontId="10" fillId="6" borderId="25" xfId="56" applyFont="1" applyFill="1" applyBorder="1" applyAlignment="1">
      <alignment horizontal="center" vertical="center" wrapText="1"/>
      <protection/>
    </xf>
    <xf numFmtId="0" fontId="12" fillId="0" borderId="0" xfId="133" applyFont="1" applyBorder="1" applyAlignment="1" applyProtection="1">
      <alignment horizontal="center" vertical="center"/>
      <protection locked="0"/>
    </xf>
    <xf numFmtId="0" fontId="32" fillId="0" borderId="0" xfId="133" applyFont="1" applyBorder="1" applyAlignment="1" applyProtection="1">
      <alignment horizontal="center" vertical="center"/>
      <protection locked="0"/>
    </xf>
    <xf numFmtId="0" fontId="30" fillId="38" borderId="0" xfId="56" applyFont="1" applyFill="1" applyBorder="1" applyAlignment="1">
      <alignment horizontal="center" vertical="center" wrapText="1"/>
      <protection/>
    </xf>
    <xf numFmtId="0" fontId="10" fillId="19" borderId="25" xfId="56" applyFont="1" applyFill="1" applyBorder="1" applyAlignment="1">
      <alignment horizontal="center" vertical="center" wrapText="1"/>
      <protection/>
    </xf>
    <xf numFmtId="0" fontId="10" fillId="41" borderId="66" xfId="56" applyFont="1" applyFill="1" applyBorder="1" applyAlignment="1">
      <alignment horizontal="center" vertical="center" wrapText="1"/>
      <protection/>
    </xf>
    <xf numFmtId="0" fontId="10" fillId="41" borderId="45" xfId="56" applyFont="1" applyFill="1" applyBorder="1" applyAlignment="1">
      <alignment horizontal="center" vertical="center" wrapText="1"/>
      <protection/>
    </xf>
    <xf numFmtId="0" fontId="30" fillId="0" borderId="0" xfId="59" applyFont="1" applyBorder="1" applyAlignment="1">
      <alignment horizontal="center" vertical="center" wrapText="1"/>
      <protection/>
    </xf>
    <xf numFmtId="0" fontId="10" fillId="41" borderId="59" xfId="56" applyFont="1" applyFill="1" applyBorder="1" applyAlignment="1">
      <alignment horizontal="center" vertical="center" wrapText="1"/>
      <protection/>
    </xf>
    <xf numFmtId="0" fontId="10" fillId="41" borderId="25" xfId="56" applyFont="1" applyFill="1" applyBorder="1" applyAlignment="1">
      <alignment horizontal="center" vertical="center" wrapText="1"/>
      <protection/>
    </xf>
    <xf numFmtId="0" fontId="10" fillId="0" borderId="0" xfId="133" applyFont="1" applyBorder="1" applyAlignment="1" applyProtection="1">
      <alignment horizontal="right" vertical="center"/>
      <protection locked="0"/>
    </xf>
    <xf numFmtId="0" fontId="18" fillId="0" borderId="39" xfId="15" applyFont="1" applyBorder="1" applyAlignment="1">
      <alignment horizontal="center" vertical="center"/>
      <protection/>
    </xf>
    <xf numFmtId="0" fontId="18" fillId="0" borderId="40" xfId="15" applyFont="1" applyBorder="1" applyAlignment="1">
      <alignment horizontal="center" vertical="center"/>
      <protection/>
    </xf>
    <xf numFmtId="0" fontId="18" fillId="0" borderId="67" xfId="15" applyFont="1" applyBorder="1" applyAlignment="1">
      <alignment horizontal="center" vertical="center"/>
      <protection/>
    </xf>
    <xf numFmtId="0" fontId="24" fillId="0" borderId="39" xfId="15" applyFont="1" applyBorder="1" applyAlignment="1">
      <alignment horizontal="center" vertical="center"/>
      <protection/>
    </xf>
    <xf numFmtId="0" fontId="24" fillId="0" borderId="41" xfId="15" applyFont="1" applyBorder="1" applyAlignment="1">
      <alignment horizontal="center" vertical="center"/>
      <protection/>
    </xf>
    <xf numFmtId="0" fontId="10" fillId="19" borderId="57" xfId="56" applyFont="1" applyFill="1" applyBorder="1" applyAlignment="1">
      <alignment horizontal="center" vertical="center" wrapText="1"/>
      <protection/>
    </xf>
    <xf numFmtId="0" fontId="10" fillId="19" borderId="68" xfId="56" applyFont="1" applyFill="1" applyBorder="1" applyAlignment="1">
      <alignment horizontal="center" vertical="center" wrapText="1"/>
      <protection/>
    </xf>
    <xf numFmtId="0" fontId="10" fillId="19" borderId="69" xfId="56" applyFont="1" applyFill="1" applyBorder="1" applyAlignment="1">
      <alignment horizontal="center" vertical="center" wrapText="1"/>
      <protection/>
    </xf>
    <xf numFmtId="0" fontId="10" fillId="39" borderId="56" xfId="56" applyFont="1" applyFill="1" applyBorder="1" applyAlignment="1">
      <alignment horizontal="center" vertical="center" wrapText="1"/>
      <protection/>
    </xf>
    <xf numFmtId="0" fontId="10" fillId="39" borderId="68" xfId="56" applyFont="1" applyFill="1" applyBorder="1" applyAlignment="1">
      <alignment horizontal="center" vertical="center" wrapText="1"/>
      <protection/>
    </xf>
    <xf numFmtId="0" fontId="10" fillId="39" borderId="70" xfId="56" applyFont="1" applyFill="1" applyBorder="1" applyAlignment="1">
      <alignment horizontal="center" vertical="center" wrapText="1"/>
      <protection/>
    </xf>
    <xf numFmtId="0" fontId="18" fillId="0" borderId="53" xfId="15" applyFont="1" applyBorder="1" applyAlignment="1">
      <alignment horizontal="center" vertical="center"/>
      <protection/>
    </xf>
    <xf numFmtId="0" fontId="18" fillId="0" borderId="61" xfId="15" applyFont="1" applyBorder="1" applyAlignment="1">
      <alignment horizontal="center" vertical="center"/>
      <protection/>
    </xf>
    <xf numFmtId="0" fontId="18" fillId="0" borderId="66" xfId="15" applyFont="1" applyBorder="1" applyAlignment="1">
      <alignment horizontal="center" vertical="center"/>
      <protection/>
    </xf>
    <xf numFmtId="0" fontId="24" fillId="0" borderId="53" xfId="15" applyFont="1" applyBorder="1" applyAlignment="1">
      <alignment horizontal="center" vertical="center"/>
      <protection/>
    </xf>
    <xf numFmtId="0" fontId="24" fillId="0" borderId="62" xfId="15" applyFont="1" applyBorder="1" applyAlignment="1">
      <alignment horizontal="center" vertical="center"/>
      <protection/>
    </xf>
    <xf numFmtId="2" fontId="18" fillId="39" borderId="55" xfId="136" applyFont="1" applyFill="1" applyBorder="1" applyAlignment="1">
      <alignment horizontal="center" vertical="center" wrapText="1"/>
      <protection/>
    </xf>
    <xf numFmtId="2" fontId="18" fillId="39" borderId="60" xfId="136" applyFont="1" applyFill="1" applyBorder="1" applyAlignment="1">
      <alignment horizontal="center" vertical="center" wrapText="1"/>
      <protection/>
    </xf>
    <xf numFmtId="2" fontId="10" fillId="19" borderId="57" xfId="136" applyFont="1" applyFill="1" applyBorder="1" applyAlignment="1">
      <alignment horizontal="center" vertical="center" wrapText="1"/>
      <protection/>
    </xf>
    <xf numFmtId="2" fontId="10" fillId="19" borderId="68" xfId="136" applyFont="1" applyFill="1" applyBorder="1" applyAlignment="1">
      <alignment horizontal="center" vertical="center" wrapText="1"/>
      <protection/>
    </xf>
    <xf numFmtId="2" fontId="10" fillId="19" borderId="69" xfId="136" applyFont="1" applyFill="1" applyBorder="1" applyAlignment="1">
      <alignment horizontal="center" vertical="center" wrapText="1"/>
      <protection/>
    </xf>
    <xf numFmtId="2" fontId="18" fillId="0" borderId="71" xfId="136" applyFont="1" applyBorder="1" applyAlignment="1">
      <alignment horizontal="center" vertical="center" wrapText="1"/>
      <protection/>
    </xf>
    <xf numFmtId="2" fontId="18" fillId="0" borderId="15" xfId="136" applyFont="1" applyBorder="1" applyAlignment="1">
      <alignment horizontal="center" vertical="center" wrapText="1"/>
      <protection/>
    </xf>
    <xf numFmtId="2" fontId="10" fillId="19" borderId="72" xfId="136" applyFont="1" applyFill="1" applyBorder="1" applyAlignment="1">
      <alignment horizontal="center" vertical="center" wrapText="1"/>
      <protection/>
    </xf>
    <xf numFmtId="2" fontId="10" fillId="19" borderId="73" xfId="136" applyFont="1" applyFill="1" applyBorder="1" applyAlignment="1">
      <alignment horizontal="center" vertical="center" wrapText="1"/>
      <protection/>
    </xf>
    <xf numFmtId="2" fontId="10" fillId="40" borderId="57" xfId="136" applyFont="1" applyFill="1" applyBorder="1" applyAlignment="1">
      <alignment horizontal="center" vertical="center" wrapText="1"/>
      <protection/>
    </xf>
    <xf numFmtId="2" fontId="10" fillId="40" borderId="68" xfId="136" applyFont="1" applyFill="1" applyBorder="1" applyAlignment="1">
      <alignment horizontal="center" vertical="center" wrapText="1"/>
      <protection/>
    </xf>
    <xf numFmtId="2" fontId="10" fillId="40" borderId="69" xfId="136" applyFont="1" applyFill="1" applyBorder="1" applyAlignment="1">
      <alignment horizontal="center" vertical="center" wrapText="1"/>
      <protection/>
    </xf>
    <xf numFmtId="2" fontId="18" fillId="0" borderId="16" xfId="136" applyFont="1" applyBorder="1" applyAlignment="1">
      <alignment horizontal="left" vertical="center" wrapText="1"/>
      <protection/>
    </xf>
    <xf numFmtId="2" fontId="10" fillId="6" borderId="17" xfId="136" applyFont="1" applyFill="1" applyBorder="1" applyAlignment="1">
      <alignment horizontal="center" vertical="center" wrapText="1"/>
      <protection/>
    </xf>
    <xf numFmtId="2" fontId="10" fillId="6" borderId="35" xfId="136" applyFont="1" applyFill="1" applyBorder="1" applyAlignment="1">
      <alignment horizontal="center" vertical="center" wrapText="1"/>
      <protection/>
    </xf>
    <xf numFmtId="2" fontId="10" fillId="6" borderId="37" xfId="136" applyFont="1" applyFill="1" applyBorder="1" applyAlignment="1">
      <alignment horizontal="center" vertical="center" wrapText="1"/>
      <protection/>
    </xf>
    <xf numFmtId="2" fontId="18" fillId="0" borderId="74" xfId="136" applyFont="1" applyBorder="1" applyAlignment="1">
      <alignment horizontal="left" vertical="center" wrapText="1"/>
      <protection/>
    </xf>
    <xf numFmtId="2" fontId="18" fillId="0" borderId="24" xfId="136" applyFont="1" applyBorder="1" applyAlignment="1">
      <alignment horizontal="left" vertical="top" wrapText="1"/>
      <protection/>
    </xf>
    <xf numFmtId="2" fontId="18" fillId="0" borderId="74" xfId="136" applyFont="1" applyBorder="1" applyAlignment="1">
      <alignment horizontal="left" vertical="top" wrapText="1"/>
      <protection/>
    </xf>
    <xf numFmtId="2" fontId="18" fillId="0" borderId="16" xfId="136" applyFont="1" applyBorder="1" applyAlignment="1">
      <alignment horizontal="left" vertical="top" wrapText="1"/>
      <protection/>
    </xf>
    <xf numFmtId="1" fontId="18" fillId="0" borderId="14" xfId="136" applyNumberFormat="1" applyFont="1" applyBorder="1" applyAlignment="1">
      <alignment horizontal="center" vertical="center" wrapText="1"/>
      <protection/>
    </xf>
    <xf numFmtId="2" fontId="10" fillId="19" borderId="17" xfId="136" applyFont="1" applyFill="1" applyBorder="1" applyAlignment="1">
      <alignment horizontal="center" vertical="center" wrapText="1"/>
      <protection/>
    </xf>
    <xf numFmtId="2" fontId="10" fillId="19" borderId="35" xfId="136" applyFont="1" applyFill="1" applyBorder="1" applyAlignment="1">
      <alignment horizontal="center" vertical="center" wrapText="1"/>
      <protection/>
    </xf>
    <xf numFmtId="2" fontId="10" fillId="19" borderId="37" xfId="136" applyFont="1" applyFill="1" applyBorder="1" applyAlignment="1">
      <alignment horizontal="center" vertical="center" wrapText="1"/>
      <protection/>
    </xf>
    <xf numFmtId="2" fontId="18" fillId="0" borderId="63" xfId="136" applyFont="1" applyBorder="1" applyAlignment="1">
      <alignment horizontal="left" vertical="center" wrapText="1"/>
      <protection/>
    </xf>
    <xf numFmtId="2" fontId="18" fillId="0" borderId="30" xfId="136" applyFont="1" applyBorder="1" applyAlignment="1">
      <alignment horizontal="left" vertical="center" wrapText="1"/>
      <protection/>
    </xf>
    <xf numFmtId="0" fontId="18" fillId="0" borderId="18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0" fillId="6" borderId="57" xfId="56" applyFont="1" applyFill="1" applyBorder="1" applyAlignment="1">
      <alignment horizontal="center" vertical="center" wrapText="1"/>
      <protection/>
    </xf>
    <xf numFmtId="0" fontId="10" fillId="6" borderId="68" xfId="56" applyFont="1" applyFill="1" applyBorder="1" applyAlignment="1">
      <alignment horizontal="center" vertical="center" wrapText="1"/>
      <protection/>
    </xf>
    <xf numFmtId="0" fontId="10" fillId="6" borderId="69" xfId="56" applyFont="1" applyFill="1" applyBorder="1" applyAlignment="1">
      <alignment horizontal="center" vertical="center" wrapText="1"/>
      <protection/>
    </xf>
    <xf numFmtId="0" fontId="71" fillId="37" borderId="0" xfId="0" applyFont="1" applyFill="1" applyBorder="1" applyAlignment="1">
      <alignment horizontal="right"/>
    </xf>
    <xf numFmtId="0" fontId="71" fillId="37" borderId="21" xfId="0" applyFont="1" applyFill="1" applyBorder="1" applyAlignment="1">
      <alignment horizontal="right"/>
    </xf>
    <xf numFmtId="0" fontId="71" fillId="37" borderId="0" xfId="0" applyFont="1" applyFill="1" applyBorder="1" applyAlignment="1">
      <alignment horizontal="center"/>
    </xf>
    <xf numFmtId="0" fontId="71" fillId="37" borderId="21" xfId="0" applyFont="1" applyFill="1" applyBorder="1" applyAlignment="1">
      <alignment horizontal="center"/>
    </xf>
    <xf numFmtId="0" fontId="6" fillId="0" borderId="0" xfId="0" applyFont="1" applyBorder="1" applyAlignment="1">
      <alignment horizontal="right" wrapText="1"/>
    </xf>
    <xf numFmtId="0" fontId="10" fillId="41" borderId="75" xfId="56" applyFont="1" applyFill="1" applyBorder="1">
      <alignment horizontal="center" vertical="center" wrapText="1"/>
      <protection/>
    </xf>
    <xf numFmtId="0" fontId="10" fillId="41" borderId="76" xfId="56" applyFont="1" applyFill="1" applyBorder="1">
      <alignment horizontal="center" vertical="center" wrapText="1"/>
      <protection/>
    </xf>
    <xf numFmtId="0" fontId="10" fillId="41" borderId="58" xfId="56" applyFont="1" applyFill="1" applyBorder="1" applyAlignment="1">
      <alignment horizontal="center" vertical="center" wrapText="1"/>
      <protection/>
    </xf>
    <xf numFmtId="0" fontId="10" fillId="41" borderId="77" xfId="56" applyFont="1" applyFill="1" applyBorder="1" applyAlignment="1">
      <alignment horizontal="center" vertical="center" wrapText="1"/>
      <protection/>
    </xf>
    <xf numFmtId="0" fontId="10" fillId="41" borderId="75" xfId="56" applyFont="1" applyFill="1" applyBorder="1" applyAlignment="1">
      <alignment horizontal="center" vertical="center" wrapText="1"/>
      <protection/>
    </xf>
    <xf numFmtId="0" fontId="10" fillId="41" borderId="76" xfId="56" applyFont="1" applyFill="1" applyBorder="1" applyAlignment="1">
      <alignment horizontal="center" vertical="center" wrapText="1"/>
      <protection/>
    </xf>
    <xf numFmtId="0" fontId="10" fillId="41" borderId="78" xfId="56" applyFont="1" applyFill="1" applyBorder="1" applyAlignment="1">
      <alignment horizontal="center" vertical="center" wrapText="1"/>
      <protection/>
    </xf>
    <xf numFmtId="0" fontId="10" fillId="41" borderId="79" xfId="56" applyFont="1" applyFill="1" applyBorder="1" applyAlignment="1">
      <alignment horizontal="center" vertical="center" wrapText="1"/>
      <protection/>
    </xf>
    <xf numFmtId="0" fontId="10" fillId="41" borderId="80" xfId="56" applyFont="1" applyFill="1" applyBorder="1" applyAlignment="1">
      <alignment horizontal="center" vertical="center" wrapText="1"/>
      <protection/>
    </xf>
    <xf numFmtId="0" fontId="29" fillId="0" borderId="30" xfId="0" applyFont="1" applyFill="1" applyBorder="1" applyAlignment="1">
      <alignment horizontal="left" vertical="center" wrapText="1"/>
    </xf>
    <xf numFmtId="0" fontId="29" fillId="0" borderId="33" xfId="0" applyFont="1" applyFill="1" applyBorder="1" applyAlignment="1">
      <alignment horizontal="left" vertical="center" wrapText="1"/>
    </xf>
    <xf numFmtId="0" fontId="29" fillId="0" borderId="44" xfId="0" applyFont="1" applyFill="1" applyBorder="1" applyAlignment="1">
      <alignment horizontal="left" vertical="center" wrapText="1"/>
    </xf>
    <xf numFmtId="0" fontId="10" fillId="0" borderId="0" xfId="59" applyFont="1" applyBorder="1" applyAlignment="1">
      <alignment horizontal="center" vertical="center" wrapText="1"/>
      <protection/>
    </xf>
    <xf numFmtId="0" fontId="10" fillId="41" borderId="22" xfId="56" applyFont="1" applyFill="1" applyBorder="1" applyAlignment="1">
      <alignment horizontal="center" vertical="center" wrapText="1"/>
      <protection/>
    </xf>
    <xf numFmtId="0" fontId="10" fillId="41" borderId="73" xfId="56" applyFont="1" applyFill="1" applyBorder="1" applyAlignment="1">
      <alignment horizontal="center" vertical="center" wrapText="1"/>
      <protection/>
    </xf>
    <xf numFmtId="0" fontId="10" fillId="41" borderId="62" xfId="56" applyFont="1" applyFill="1" applyBorder="1" applyAlignment="1">
      <alignment horizontal="center" vertical="center" wrapText="1"/>
      <protection/>
    </xf>
    <xf numFmtId="0" fontId="10" fillId="41" borderId="41" xfId="56" applyFont="1" applyFill="1" applyBorder="1" applyAlignment="1">
      <alignment horizontal="center" vertical="center" wrapText="1"/>
      <protection/>
    </xf>
    <xf numFmtId="0" fontId="10" fillId="42" borderId="57" xfId="56" applyFont="1" applyFill="1" applyBorder="1" applyAlignment="1">
      <alignment horizontal="center" vertical="center" wrapText="1"/>
      <protection/>
    </xf>
    <xf numFmtId="0" fontId="10" fillId="42" borderId="68" xfId="56" applyFont="1" applyFill="1" applyBorder="1" applyAlignment="1">
      <alignment horizontal="center" vertical="center" wrapText="1"/>
      <protection/>
    </xf>
    <xf numFmtId="0" fontId="10" fillId="42" borderId="69" xfId="56" applyFont="1" applyFill="1" applyBorder="1" applyAlignment="1">
      <alignment horizontal="center" vertical="center" wrapText="1"/>
      <protection/>
    </xf>
    <xf numFmtId="2" fontId="10" fillId="39" borderId="57" xfId="136" applyFont="1" applyFill="1" applyBorder="1" applyAlignment="1">
      <alignment horizontal="center" vertical="center" wrapText="1"/>
      <protection/>
    </xf>
    <xf numFmtId="2" fontId="10" fillId="39" borderId="68" xfId="136" applyFont="1" applyFill="1" applyBorder="1" applyAlignment="1">
      <alignment horizontal="center" vertical="center" wrapText="1"/>
      <protection/>
    </xf>
    <xf numFmtId="2" fontId="10" fillId="39" borderId="69" xfId="136" applyFont="1" applyFill="1" applyBorder="1" applyAlignment="1">
      <alignment horizontal="center" vertical="center" wrapText="1"/>
      <protection/>
    </xf>
    <xf numFmtId="0" fontId="29" fillId="0" borderId="81" xfId="0" applyFont="1" applyFill="1" applyBorder="1" applyAlignment="1">
      <alignment horizontal="left" vertical="center" wrapText="1"/>
    </xf>
    <xf numFmtId="0" fontId="29" fillId="0" borderId="40" xfId="0" applyFont="1" applyFill="1" applyBorder="1" applyAlignment="1">
      <alignment horizontal="left" vertical="center" wrapText="1"/>
    </xf>
    <xf numFmtId="0" fontId="29" fillId="0" borderId="67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35" xfId="0" applyFont="1" applyFill="1" applyBorder="1" applyAlignment="1">
      <alignment horizontal="left" vertical="center" wrapText="1"/>
    </xf>
    <xf numFmtId="0" fontId="29" fillId="0" borderId="45" xfId="0" applyFont="1" applyFill="1" applyBorder="1" applyAlignment="1">
      <alignment horizontal="left" vertical="center" wrapText="1"/>
    </xf>
    <xf numFmtId="0" fontId="18" fillId="0" borderId="19" xfId="15" applyFont="1" applyBorder="1" applyAlignment="1">
      <alignment horizontal="center" vertical="center"/>
      <protection/>
    </xf>
    <xf numFmtId="0" fontId="18" fillId="0" borderId="45" xfId="15" applyFont="1" applyBorder="1" applyAlignment="1">
      <alignment horizontal="center" vertical="center"/>
      <protection/>
    </xf>
    <xf numFmtId="0" fontId="18" fillId="0" borderId="62" xfId="15" applyFont="1" applyBorder="1" applyAlignment="1">
      <alignment horizontal="center" vertical="center"/>
      <protection/>
    </xf>
    <xf numFmtId="0" fontId="18" fillId="0" borderId="37" xfId="15" applyFont="1" applyBorder="1" applyAlignment="1">
      <alignment horizontal="center" vertical="center"/>
      <protection/>
    </xf>
    <xf numFmtId="0" fontId="18" fillId="0" borderId="41" xfId="15" applyFont="1" applyBorder="1" applyAlignment="1">
      <alignment horizontal="center" vertical="center"/>
      <protection/>
    </xf>
    <xf numFmtId="0" fontId="10" fillId="41" borderId="82" xfId="5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13" fillId="0" borderId="0" xfId="133" applyFont="1" applyBorder="1" applyAlignment="1" applyProtection="1">
      <alignment horizontal="center" vertical="center"/>
      <protection locked="0"/>
    </xf>
    <xf numFmtId="0" fontId="33" fillId="0" borderId="0" xfId="133" applyFont="1" applyBorder="1" applyAlignment="1" applyProtection="1">
      <alignment horizontal="center" vertical="center"/>
      <protection locked="0"/>
    </xf>
    <xf numFmtId="0" fontId="10" fillId="19" borderId="54" xfId="0" applyFont="1" applyFill="1" applyBorder="1" applyAlignment="1">
      <alignment horizontal="center"/>
    </xf>
    <xf numFmtId="0" fontId="10" fillId="19" borderId="55" xfId="0" applyFont="1" applyFill="1" applyBorder="1" applyAlignment="1">
      <alignment horizontal="center"/>
    </xf>
    <xf numFmtId="0" fontId="10" fillId="19" borderId="60" xfId="0" applyFont="1" applyFill="1" applyBorder="1" applyAlignment="1">
      <alignment horizontal="center"/>
    </xf>
    <xf numFmtId="0" fontId="10" fillId="19" borderId="26" xfId="0" applyFont="1" applyFill="1" applyBorder="1" applyAlignment="1">
      <alignment horizontal="center"/>
    </xf>
    <xf numFmtId="0" fontId="10" fillId="19" borderId="14" xfId="0" applyFont="1" applyFill="1" applyBorder="1" applyAlignment="1">
      <alignment horizontal="center"/>
    </xf>
    <xf numFmtId="0" fontId="10" fillId="19" borderId="25" xfId="0" applyFont="1" applyFill="1" applyBorder="1" applyAlignment="1">
      <alignment horizontal="center"/>
    </xf>
    <xf numFmtId="167" fontId="18" fillId="0" borderId="19" xfId="0" applyNumberFormat="1" applyFont="1" applyFill="1" applyBorder="1" applyAlignment="1">
      <alignment horizontal="center"/>
    </xf>
    <xf numFmtId="167" fontId="18" fillId="0" borderId="45" xfId="0" applyNumberFormat="1" applyFont="1" applyFill="1" applyBorder="1" applyAlignment="1">
      <alignment horizontal="center"/>
    </xf>
    <xf numFmtId="167" fontId="18" fillId="0" borderId="35" xfId="0" applyNumberFormat="1" applyFont="1" applyFill="1" applyBorder="1" applyAlignment="1">
      <alignment horizontal="center"/>
    </xf>
    <xf numFmtId="0" fontId="18" fillId="0" borderId="19" xfId="0" applyNumberFormat="1" applyFont="1" applyFill="1" applyBorder="1" applyAlignment="1">
      <alignment horizontal="center" wrapText="1"/>
    </xf>
    <xf numFmtId="0" fontId="18" fillId="0" borderId="45" xfId="0" applyNumberFormat="1" applyFont="1" applyFill="1" applyBorder="1" applyAlignment="1">
      <alignment horizontal="center" wrapText="1"/>
    </xf>
    <xf numFmtId="0" fontId="18" fillId="0" borderId="19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167" fontId="18" fillId="0" borderId="14" xfId="0" applyNumberFormat="1" applyFont="1" applyFill="1" applyBorder="1" applyAlignment="1">
      <alignment horizontal="center"/>
    </xf>
    <xf numFmtId="0" fontId="10" fillId="19" borderId="17" xfId="0" applyFont="1" applyFill="1" applyBorder="1" applyAlignment="1">
      <alignment horizontal="center"/>
    </xf>
    <xf numFmtId="0" fontId="10" fillId="19" borderId="35" xfId="0" applyFont="1" applyFill="1" applyBorder="1" applyAlignment="1">
      <alignment horizontal="center"/>
    </xf>
    <xf numFmtId="0" fontId="10" fillId="19" borderId="37" xfId="0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center" wrapText="1"/>
    </xf>
    <xf numFmtId="1" fontId="18" fillId="0" borderId="14" xfId="0" applyNumberFormat="1" applyFont="1" applyFill="1" applyBorder="1" applyAlignment="1">
      <alignment horizontal="center" wrapText="1"/>
    </xf>
    <xf numFmtId="0" fontId="10" fillId="40" borderId="30" xfId="0" applyFont="1" applyFill="1" applyBorder="1" applyAlignment="1">
      <alignment horizontal="center"/>
    </xf>
    <xf numFmtId="0" fontId="10" fillId="40" borderId="33" xfId="0" applyFont="1" applyFill="1" applyBorder="1" applyAlignment="1">
      <alignment horizontal="center"/>
    </xf>
    <xf numFmtId="0" fontId="10" fillId="40" borderId="34" xfId="0" applyFont="1" applyFill="1" applyBorder="1" applyAlignment="1">
      <alignment horizontal="center"/>
    </xf>
    <xf numFmtId="0" fontId="10" fillId="40" borderId="26" xfId="0" applyFont="1" applyFill="1" applyBorder="1" applyAlignment="1">
      <alignment horizontal="center" vertical="center"/>
    </xf>
    <xf numFmtId="0" fontId="10" fillId="40" borderId="14" xfId="0" applyFont="1" applyFill="1" applyBorder="1" applyAlignment="1">
      <alignment horizontal="center" vertical="center"/>
    </xf>
    <xf numFmtId="0" fontId="10" fillId="40" borderId="25" xfId="0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wrapText="1"/>
    </xf>
    <xf numFmtId="0" fontId="10" fillId="40" borderId="17" xfId="0" applyFont="1" applyFill="1" applyBorder="1" applyAlignment="1">
      <alignment horizontal="center"/>
    </xf>
    <xf numFmtId="0" fontId="10" fillId="40" borderId="35" xfId="0" applyFont="1" applyFill="1" applyBorder="1" applyAlignment="1">
      <alignment horizontal="center"/>
    </xf>
    <xf numFmtId="0" fontId="10" fillId="40" borderId="37" xfId="0" applyFont="1" applyFill="1" applyBorder="1" applyAlignment="1">
      <alignment horizontal="center"/>
    </xf>
    <xf numFmtId="0" fontId="10" fillId="40" borderId="17" xfId="0" applyFont="1" applyFill="1" applyBorder="1" applyAlignment="1">
      <alignment horizontal="center" vertical="center"/>
    </xf>
    <xf numFmtId="0" fontId="10" fillId="40" borderId="35" xfId="0" applyFont="1" applyFill="1" applyBorder="1" applyAlignment="1">
      <alignment horizontal="center" vertical="center"/>
    </xf>
    <xf numFmtId="0" fontId="10" fillId="40" borderId="37" xfId="0" applyFont="1" applyFill="1" applyBorder="1" applyAlignment="1">
      <alignment horizontal="center" vertical="center"/>
    </xf>
    <xf numFmtId="0" fontId="10" fillId="41" borderId="57" xfId="56" applyFont="1" applyFill="1" applyBorder="1" applyAlignment="1">
      <alignment horizontal="center" vertical="center" wrapText="1"/>
      <protection/>
    </xf>
    <xf numFmtId="0" fontId="10" fillId="41" borderId="68" xfId="56" applyFont="1" applyFill="1" applyBorder="1" applyAlignment="1">
      <alignment horizontal="center" vertical="center" wrapText="1"/>
      <protection/>
    </xf>
    <xf numFmtId="0" fontId="10" fillId="41" borderId="69" xfId="56" applyFont="1" applyFill="1" applyBorder="1" applyAlignment="1">
      <alignment horizontal="center" vertical="center" wrapText="1"/>
      <protection/>
    </xf>
    <xf numFmtId="0" fontId="10" fillId="19" borderId="26" xfId="56" applyFont="1" applyFill="1" applyBorder="1" applyAlignment="1">
      <alignment horizontal="center" vertical="center" wrapText="1"/>
      <protection/>
    </xf>
    <xf numFmtId="0" fontId="19" fillId="19" borderId="26" xfId="0" applyFont="1" applyFill="1" applyBorder="1" applyAlignment="1">
      <alignment horizontal="center"/>
    </xf>
    <xf numFmtId="0" fontId="19" fillId="19" borderId="14" xfId="0" applyFont="1" applyFill="1" applyBorder="1" applyAlignment="1">
      <alignment horizontal="center"/>
    </xf>
    <xf numFmtId="0" fontId="10" fillId="19" borderId="31" xfId="0" applyFont="1" applyFill="1" applyBorder="1" applyAlignment="1">
      <alignment horizontal="center"/>
    </xf>
    <xf numFmtId="0" fontId="10" fillId="19" borderId="36" xfId="0" applyFont="1" applyFill="1" applyBorder="1" applyAlignment="1">
      <alignment horizontal="center"/>
    </xf>
    <xf numFmtId="0" fontId="10" fillId="19" borderId="82" xfId="0" applyFont="1" applyFill="1" applyBorder="1" applyAlignment="1">
      <alignment horizontal="center"/>
    </xf>
    <xf numFmtId="167" fontId="18" fillId="0" borderId="32" xfId="0" applyNumberFormat="1" applyFont="1" applyFill="1" applyBorder="1" applyAlignment="1">
      <alignment horizontal="center"/>
    </xf>
    <xf numFmtId="167" fontId="18" fillId="0" borderId="44" xfId="0" applyNumberFormat="1" applyFont="1" applyFill="1" applyBorder="1" applyAlignment="1">
      <alignment horizontal="center"/>
    </xf>
    <xf numFmtId="0" fontId="10" fillId="41" borderId="83" xfId="56" applyFont="1" applyFill="1" applyBorder="1" applyAlignment="1">
      <alignment horizontal="center" vertical="center" wrapText="1"/>
      <protection/>
    </xf>
    <xf numFmtId="0" fontId="10" fillId="41" borderId="71" xfId="56" applyFont="1" applyFill="1" applyBorder="1" applyAlignment="1">
      <alignment horizontal="center" vertical="center" wrapText="1"/>
      <protection/>
    </xf>
    <xf numFmtId="0" fontId="10" fillId="41" borderId="0" xfId="56" applyFont="1" applyFill="1" applyBorder="1" applyAlignment="1">
      <alignment horizontal="center" vertical="center" wrapText="1"/>
      <protection/>
    </xf>
    <xf numFmtId="0" fontId="10" fillId="41" borderId="28" xfId="56" applyFont="1" applyFill="1" applyBorder="1" applyAlignment="1">
      <alignment horizontal="center" vertical="center" wrapText="1"/>
      <protection/>
    </xf>
    <xf numFmtId="0" fontId="10" fillId="41" borderId="23" xfId="56" applyFont="1" applyFill="1" applyBorder="1" applyAlignment="1">
      <alignment horizontal="center" vertical="center" wrapText="1"/>
      <protection/>
    </xf>
    <xf numFmtId="0" fontId="10" fillId="41" borderId="84" xfId="56" applyFont="1" applyFill="1" applyBorder="1" applyAlignment="1">
      <alignment horizontal="center" vertical="center" wrapText="1"/>
      <protection/>
    </xf>
    <xf numFmtId="0" fontId="10" fillId="41" borderId="85" xfId="56" applyFont="1" applyFill="1" applyBorder="1">
      <alignment horizontal="center" vertical="center" wrapText="1"/>
      <protection/>
    </xf>
    <xf numFmtId="0" fontId="10" fillId="41" borderId="86" xfId="56" applyFont="1" applyFill="1" applyBorder="1">
      <alignment horizontal="center" vertical="center" wrapText="1"/>
      <protection/>
    </xf>
    <xf numFmtId="0" fontId="10" fillId="41" borderId="87" xfId="56" applyFont="1" applyFill="1" applyBorder="1" applyAlignment="1">
      <alignment horizontal="center" vertical="center" wrapText="1"/>
      <protection/>
    </xf>
    <xf numFmtId="0" fontId="10" fillId="41" borderId="88" xfId="56" applyFont="1" applyFill="1" applyBorder="1" applyAlignment="1">
      <alignment horizontal="center" vertical="center" wrapText="1"/>
      <protection/>
    </xf>
    <xf numFmtId="0" fontId="10" fillId="41" borderId="89" xfId="56" applyFont="1" applyFill="1" applyBorder="1" applyAlignment="1">
      <alignment horizontal="center" vertical="center" wrapText="1"/>
      <protection/>
    </xf>
    <xf numFmtId="0" fontId="10" fillId="41" borderId="90" xfId="56" applyFont="1" applyFill="1" applyBorder="1" applyAlignment="1">
      <alignment horizontal="center" vertical="center" wrapText="1"/>
      <protection/>
    </xf>
  </cellXfs>
  <cellStyles count="146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uro" xfId="34"/>
    <cellStyle name="Normal 2" xfId="35"/>
    <cellStyle name="Normal_Karelia" xfId="36"/>
    <cellStyle name="SAPBEXstdItem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красная ячейка" xfId="56"/>
    <cellStyle name="красная ячейка полная" xfId="57"/>
    <cellStyle name="Название" xfId="58"/>
    <cellStyle name="Название Прайса" xfId="59"/>
    <cellStyle name="Нейтральный" xfId="60"/>
    <cellStyle name="Обычный 10" xfId="61"/>
    <cellStyle name="Обычный 11" xfId="62"/>
    <cellStyle name="Обычный 12" xfId="63"/>
    <cellStyle name="Обычный 13" xfId="64"/>
    <cellStyle name="Обычный 14" xfId="65"/>
    <cellStyle name="Обычный 15" xfId="66"/>
    <cellStyle name="Обычный 16" xfId="67"/>
    <cellStyle name="Обычный 17" xfId="68"/>
    <cellStyle name="Обычный 18" xfId="69"/>
    <cellStyle name="Обычный 19" xfId="70"/>
    <cellStyle name="Обычный 2" xfId="71"/>
    <cellStyle name="Обычный 2 10" xfId="72"/>
    <cellStyle name="Обычный 2 11" xfId="73"/>
    <cellStyle name="Обычный 2 12" xfId="74"/>
    <cellStyle name="Обычный 2 13" xfId="75"/>
    <cellStyle name="Обычный 2 14" xfId="76"/>
    <cellStyle name="Обычный 2 15" xfId="77"/>
    <cellStyle name="Обычный 2 16" xfId="78"/>
    <cellStyle name="Обычный 2 17" xfId="79"/>
    <cellStyle name="Обычный 2 18" xfId="80"/>
    <cellStyle name="Обычный 2 19" xfId="81"/>
    <cellStyle name="Обычный 2 2" xfId="82"/>
    <cellStyle name="Обычный 2 2 2" xfId="83"/>
    <cellStyle name="Обычный 2 2 2 2" xfId="84"/>
    <cellStyle name="Обычный 2 2 2 2 2" xfId="85"/>
    <cellStyle name="Обычный 2 2 3" xfId="86"/>
    <cellStyle name="Обычный 2 20" xfId="87"/>
    <cellStyle name="Обычный 2 21" xfId="88"/>
    <cellStyle name="Обычный 2 22" xfId="89"/>
    <cellStyle name="Обычный 2 23" xfId="90"/>
    <cellStyle name="Обычный 2 24" xfId="91"/>
    <cellStyle name="Обычный 2 3" xfId="92"/>
    <cellStyle name="Обычный 2 3 2" xfId="93"/>
    <cellStyle name="Обычный 2 3 2 2" xfId="94"/>
    <cellStyle name="Обычный 2 3 2 2 2" xfId="95"/>
    <cellStyle name="Обычный 2 3 3" xfId="96"/>
    <cellStyle name="Обычный 2 3 4" xfId="97"/>
    <cellStyle name="Обычный 2 4" xfId="98"/>
    <cellStyle name="Обычный 2 5" xfId="99"/>
    <cellStyle name="Обычный 2 6" xfId="100"/>
    <cellStyle name="Обычный 2 7" xfId="101"/>
    <cellStyle name="Обычный 2 8" xfId="102"/>
    <cellStyle name="Обычный 2 9" xfId="103"/>
    <cellStyle name="Обычный 20" xfId="104"/>
    <cellStyle name="Обычный 21" xfId="105"/>
    <cellStyle name="Обычный 3" xfId="106"/>
    <cellStyle name="Обычный 3 2" xfId="107"/>
    <cellStyle name="Обычный 3 2 2" xfId="108"/>
    <cellStyle name="Обычный 3 2 2 2" xfId="109"/>
    <cellStyle name="Обычный 3 2 2 2 2" xfId="110"/>
    <cellStyle name="Обычный 3 2 3" xfId="111"/>
    <cellStyle name="Обычный 3 2 4" xfId="112"/>
    <cellStyle name="Обычный 3 3" xfId="113"/>
    <cellStyle name="Обычный 3 4" xfId="114"/>
    <cellStyle name="Обычный 3 5" xfId="115"/>
    <cellStyle name="Обычный 3 6" xfId="116"/>
    <cellStyle name="Обычный 3 7" xfId="117"/>
    <cellStyle name="Обычный 3 8" xfId="118"/>
    <cellStyle name="Обычный 3 9" xfId="119"/>
    <cellStyle name="Обычный 4" xfId="120"/>
    <cellStyle name="Обычный 4 2" xfId="121"/>
    <cellStyle name="Обычный 4 3" xfId="122"/>
    <cellStyle name="Обычный 5" xfId="123"/>
    <cellStyle name="Обычный 5 2" xfId="124"/>
    <cellStyle name="Обычный 5 3" xfId="125"/>
    <cellStyle name="Обычный 6" xfId="126"/>
    <cellStyle name="Обычный 6 2" xfId="127"/>
    <cellStyle name="Обычный 7" xfId="128"/>
    <cellStyle name="Обычный 7 2" xfId="129"/>
    <cellStyle name="Обычный 8" xfId="130"/>
    <cellStyle name="Обычный 8 2" xfId="131"/>
    <cellStyle name="Обычный 9" xfId="132"/>
    <cellStyle name="Обычный_ESTIMA" xfId="133"/>
    <cellStyle name="Плохой" xfId="134"/>
    <cellStyle name="Пояснение" xfId="135"/>
    <cellStyle name="Прайс-текст" xfId="136"/>
    <cellStyle name="Примечание" xfId="137"/>
    <cellStyle name="Percent" xfId="138"/>
    <cellStyle name="Связанная ячейка" xfId="139"/>
    <cellStyle name="Серая группа" xfId="140"/>
    <cellStyle name="Серая группа светлая" xfId="141"/>
    <cellStyle name="Стиль 1" xfId="142"/>
    <cellStyle name="Стиль 1 2" xfId="143"/>
    <cellStyle name="Стиль 1 3" xfId="144"/>
    <cellStyle name="Стиль 1 4" xfId="145"/>
    <cellStyle name="Стиль 1 5" xfId="146"/>
    <cellStyle name="Текст предупреждения" xfId="147"/>
    <cellStyle name="Comma" xfId="148"/>
    <cellStyle name="Comma [0]" xfId="149"/>
    <cellStyle name="Финансовый 2" xfId="150"/>
    <cellStyle name="Финансовый 2 2" xfId="151"/>
    <cellStyle name="Финансовый 2 3" xfId="152"/>
    <cellStyle name="Финансовый 2 4" xfId="153"/>
    <cellStyle name="Финансовый 2 5" xfId="154"/>
    <cellStyle name="Финансовый 2 6" xfId="155"/>
    <cellStyle name="Финансовый 2 7" xfId="156"/>
    <cellStyle name="Финансовый 2 8" xfId="157"/>
    <cellStyle name="Финансовый 2 9" xfId="158"/>
    <cellStyle name="Хороший" xfId="159"/>
  </cellStyles>
  <dxfs count="1">
    <dxf>
      <fill>
        <patternFill>
          <bgColor theme="5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jpe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23.png" /><Relationship Id="rId23" Type="http://schemas.openxmlformats.org/officeDocument/2006/relationships/image" Target="../media/image24.png" /><Relationship Id="rId24" Type="http://schemas.openxmlformats.org/officeDocument/2006/relationships/image" Target="../media/image25.png" /><Relationship Id="rId25" Type="http://schemas.openxmlformats.org/officeDocument/2006/relationships/image" Target="../media/image26.png" /><Relationship Id="rId26" Type="http://schemas.openxmlformats.org/officeDocument/2006/relationships/image" Target="../media/image27.png" /><Relationship Id="rId27" Type="http://schemas.openxmlformats.org/officeDocument/2006/relationships/image" Target="../media/image28.png" /><Relationship Id="rId28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9525</xdr:rowOff>
    </xdr:from>
    <xdr:ext cx="3752850" cy="971550"/>
    <xdr:sp>
      <xdr:nvSpPr>
        <xdr:cNvPr id="1" name="Прямоугольник 1"/>
        <xdr:cNvSpPr>
          <a:spLocks/>
        </xdr:cNvSpPr>
      </xdr:nvSpPr>
      <xdr:spPr>
        <a:xfrm>
          <a:off x="0" y="1704975"/>
          <a:ext cx="37528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Оглавление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1924050</xdr:colOff>
      <xdr:row>6</xdr:row>
      <xdr:rowOff>104775</xdr:rowOff>
    </xdr:to>
    <xdr:pic>
      <xdr:nvPicPr>
        <xdr:cNvPr id="2" name="Рисунок 4" descr="logo111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1924050</xdr:colOff>
      <xdr:row>6</xdr:row>
      <xdr:rowOff>19050</xdr:rowOff>
    </xdr:to>
    <xdr:pic>
      <xdr:nvPicPr>
        <xdr:cNvPr id="1" name="Рисунок 1" descr="logo111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1924050</xdr:colOff>
      <xdr:row>5</xdr:row>
      <xdr:rowOff>257175</xdr:rowOff>
    </xdr:to>
    <xdr:pic>
      <xdr:nvPicPr>
        <xdr:cNvPr id="1" name="Рисунок 3" descr="logo111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120</xdr:row>
      <xdr:rowOff>0</xdr:rowOff>
    </xdr:from>
    <xdr:to>
      <xdr:col>1</xdr:col>
      <xdr:colOff>1076325</xdr:colOff>
      <xdr:row>120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12585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1866900</xdr:colOff>
      <xdr:row>6</xdr:row>
      <xdr:rowOff>28575</xdr:rowOff>
    </xdr:to>
    <xdr:pic>
      <xdr:nvPicPr>
        <xdr:cNvPr id="1" name="Рисунок 1" descr="logo111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1924050</xdr:colOff>
      <xdr:row>5</xdr:row>
      <xdr:rowOff>295275</xdr:rowOff>
    </xdr:to>
    <xdr:pic>
      <xdr:nvPicPr>
        <xdr:cNvPr id="1" name="Рисунок 2" descr="logo111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1866900</xdr:colOff>
      <xdr:row>6</xdr:row>
      <xdr:rowOff>28575</xdr:rowOff>
    </xdr:to>
    <xdr:pic>
      <xdr:nvPicPr>
        <xdr:cNvPr id="1" name="Рисунок 1" descr="logo111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1924050</xdr:colOff>
      <xdr:row>6</xdr:row>
      <xdr:rowOff>19050</xdr:rowOff>
    </xdr:to>
    <xdr:pic>
      <xdr:nvPicPr>
        <xdr:cNvPr id="1" name="Рисунок 2" descr="logo111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6</xdr:row>
      <xdr:rowOff>28575</xdr:rowOff>
    </xdr:to>
    <xdr:pic>
      <xdr:nvPicPr>
        <xdr:cNvPr id="1" name="Рисунок 2" descr="logo111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12</xdr:row>
      <xdr:rowOff>19050</xdr:rowOff>
    </xdr:from>
    <xdr:to>
      <xdr:col>1</xdr:col>
      <xdr:colOff>1314450</xdr:colOff>
      <xdr:row>12</xdr:row>
      <xdr:rowOff>809625</xdr:rowOff>
    </xdr:to>
    <xdr:pic>
      <xdr:nvPicPr>
        <xdr:cNvPr id="1" name="Picture 1" descr="583217_тра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3038475"/>
          <a:ext cx="1047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13</xdr:row>
      <xdr:rowOff>38100</xdr:rowOff>
    </xdr:from>
    <xdr:to>
      <xdr:col>1</xdr:col>
      <xdr:colOff>1247775</xdr:colOff>
      <xdr:row>13</xdr:row>
      <xdr:rowOff>695325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3895725"/>
          <a:ext cx="1019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14</xdr:row>
      <xdr:rowOff>38100</xdr:rowOff>
    </xdr:from>
    <xdr:to>
      <xdr:col>1</xdr:col>
      <xdr:colOff>1333500</xdr:colOff>
      <xdr:row>14</xdr:row>
      <xdr:rowOff>685800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4629150"/>
          <a:ext cx="1171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18</xdr:row>
      <xdr:rowOff>66675</xdr:rowOff>
    </xdr:from>
    <xdr:to>
      <xdr:col>1</xdr:col>
      <xdr:colOff>1076325</xdr:colOff>
      <xdr:row>18</xdr:row>
      <xdr:rowOff>866775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43125" y="6972300"/>
          <a:ext cx="600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542925</xdr:colOff>
      <xdr:row>19</xdr:row>
      <xdr:rowOff>28575</xdr:rowOff>
    </xdr:from>
    <xdr:to>
      <xdr:col>1</xdr:col>
      <xdr:colOff>1019175</xdr:colOff>
      <xdr:row>19</xdr:row>
      <xdr:rowOff>828675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9800" y="7877175"/>
          <a:ext cx="476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20</xdr:row>
      <xdr:rowOff>57150</xdr:rowOff>
    </xdr:from>
    <xdr:to>
      <xdr:col>1</xdr:col>
      <xdr:colOff>981075</xdr:colOff>
      <xdr:row>20</xdr:row>
      <xdr:rowOff>847725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71700" y="8782050"/>
          <a:ext cx="476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22</xdr:row>
      <xdr:rowOff>38100</xdr:rowOff>
    </xdr:from>
    <xdr:to>
      <xdr:col>1</xdr:col>
      <xdr:colOff>1019175</xdr:colOff>
      <xdr:row>23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14550" y="10677525"/>
          <a:ext cx="571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23</xdr:row>
      <xdr:rowOff>19050</xdr:rowOff>
    </xdr:from>
    <xdr:to>
      <xdr:col>1</xdr:col>
      <xdr:colOff>962025</xdr:colOff>
      <xdr:row>23</xdr:row>
      <xdr:rowOff>790575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52650" y="11515725"/>
          <a:ext cx="476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24</xdr:row>
      <xdr:rowOff>28575</xdr:rowOff>
    </xdr:from>
    <xdr:to>
      <xdr:col>1</xdr:col>
      <xdr:colOff>952500</xdr:colOff>
      <xdr:row>24</xdr:row>
      <xdr:rowOff>619125</xdr:rowOff>
    </xdr:to>
    <xdr:pic>
      <xdr:nvPicPr>
        <xdr:cNvPr id="9" name="Picture 9" descr="622220-бачёк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85975" y="12344400"/>
          <a:ext cx="533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29</xdr:row>
      <xdr:rowOff>9525</xdr:rowOff>
    </xdr:from>
    <xdr:to>
      <xdr:col>1</xdr:col>
      <xdr:colOff>1352550</xdr:colOff>
      <xdr:row>29</xdr:row>
      <xdr:rowOff>409575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38350" y="15259050"/>
          <a:ext cx="981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30</xdr:row>
      <xdr:rowOff>9525</xdr:rowOff>
    </xdr:from>
    <xdr:to>
      <xdr:col>1</xdr:col>
      <xdr:colOff>1362075</xdr:colOff>
      <xdr:row>31</xdr:row>
      <xdr:rowOff>0</xdr:rowOff>
    </xdr:to>
    <xdr:pic>
      <xdr:nvPicPr>
        <xdr:cNvPr id="11" name="Picture 11" descr="463052_Life-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09775" y="15697200"/>
          <a:ext cx="1019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31</xdr:row>
      <xdr:rowOff>9525</xdr:rowOff>
    </xdr:from>
    <xdr:to>
      <xdr:col>1</xdr:col>
      <xdr:colOff>1381125</xdr:colOff>
      <xdr:row>32</xdr:row>
      <xdr:rowOff>0</xdr:rowOff>
    </xdr:to>
    <xdr:pic>
      <xdr:nvPicPr>
        <xdr:cNvPr id="12" name="Picture 12" descr="463038_Life-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00250" y="16221075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32</xdr:row>
      <xdr:rowOff>19050</xdr:rowOff>
    </xdr:from>
    <xdr:to>
      <xdr:col>1</xdr:col>
      <xdr:colOff>1371600</xdr:colOff>
      <xdr:row>32</xdr:row>
      <xdr:rowOff>466725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81200" y="16764000"/>
          <a:ext cx="105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15</xdr:row>
      <xdr:rowOff>47625</xdr:rowOff>
    </xdr:from>
    <xdr:to>
      <xdr:col>1</xdr:col>
      <xdr:colOff>1257300</xdr:colOff>
      <xdr:row>15</xdr:row>
      <xdr:rowOff>666750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95475" y="5353050"/>
          <a:ext cx="1028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16</xdr:row>
      <xdr:rowOff>28575</xdr:rowOff>
    </xdr:from>
    <xdr:to>
      <xdr:col>1</xdr:col>
      <xdr:colOff>1333500</xdr:colOff>
      <xdr:row>16</xdr:row>
      <xdr:rowOff>666750</xdr:rowOff>
    </xdr:to>
    <xdr:pic>
      <xdr:nvPicPr>
        <xdr:cNvPr id="15" name="Picture 15" descr="106003_трап_подвал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43075" y="6048375"/>
          <a:ext cx="1257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34</xdr:row>
      <xdr:rowOff>47625</xdr:rowOff>
    </xdr:from>
    <xdr:to>
      <xdr:col>1</xdr:col>
      <xdr:colOff>1562100</xdr:colOff>
      <xdr:row>34</xdr:row>
      <xdr:rowOff>485775</xdr:rowOff>
    </xdr:to>
    <xdr:pic>
      <xdr:nvPicPr>
        <xdr:cNvPr id="16" name="Picture 16" descr="619053_душ-лоток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14500" y="17449800"/>
          <a:ext cx="1514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590550</xdr:colOff>
      <xdr:row>35</xdr:row>
      <xdr:rowOff>9525</xdr:rowOff>
    </xdr:from>
    <xdr:to>
      <xdr:col>1</xdr:col>
      <xdr:colOff>1114425</xdr:colOff>
      <xdr:row>35</xdr:row>
      <xdr:rowOff>428625</xdr:rowOff>
    </xdr:to>
    <xdr:pic>
      <xdr:nvPicPr>
        <xdr:cNvPr id="17" name="Picture 1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257425" y="17983200"/>
          <a:ext cx="523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36</xdr:row>
      <xdr:rowOff>19050</xdr:rowOff>
    </xdr:from>
    <xdr:to>
      <xdr:col>1</xdr:col>
      <xdr:colOff>1466850</xdr:colOff>
      <xdr:row>36</xdr:row>
      <xdr:rowOff>514350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28800" y="18430875"/>
          <a:ext cx="1304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37</xdr:row>
      <xdr:rowOff>47625</xdr:rowOff>
    </xdr:from>
    <xdr:to>
      <xdr:col>1</xdr:col>
      <xdr:colOff>1428750</xdr:colOff>
      <xdr:row>37</xdr:row>
      <xdr:rowOff>342900</xdr:rowOff>
    </xdr:to>
    <xdr:pic>
      <xdr:nvPicPr>
        <xdr:cNvPr id="19" name="Picture 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14525" y="18983325"/>
          <a:ext cx="1181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38</xdr:row>
      <xdr:rowOff>19050</xdr:rowOff>
    </xdr:from>
    <xdr:to>
      <xdr:col>1</xdr:col>
      <xdr:colOff>1323975</xdr:colOff>
      <xdr:row>38</xdr:row>
      <xdr:rowOff>323850</xdr:rowOff>
    </xdr:to>
    <xdr:pic>
      <xdr:nvPicPr>
        <xdr:cNvPr id="20" name="Picture 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38325" y="19307175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40</xdr:row>
      <xdr:rowOff>19050</xdr:rowOff>
    </xdr:from>
    <xdr:to>
      <xdr:col>1</xdr:col>
      <xdr:colOff>1466850</xdr:colOff>
      <xdr:row>40</xdr:row>
      <xdr:rowOff>619125</xdr:rowOff>
    </xdr:to>
    <xdr:pic>
      <xdr:nvPicPr>
        <xdr:cNvPr id="21" name="Picture 21" descr="122157_сифон-латунь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19275" y="19840575"/>
          <a:ext cx="1314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41</xdr:row>
      <xdr:rowOff>66675</xdr:rowOff>
    </xdr:from>
    <xdr:to>
      <xdr:col>1</xdr:col>
      <xdr:colOff>1476375</xdr:colOff>
      <xdr:row>42</xdr:row>
      <xdr:rowOff>0</xdr:rowOff>
    </xdr:to>
    <xdr:pic>
      <xdr:nvPicPr>
        <xdr:cNvPr id="22" name="Picture 22" descr="114619_сифон_биде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790700" y="20507325"/>
          <a:ext cx="1352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42</xdr:row>
      <xdr:rowOff>19050</xdr:rowOff>
    </xdr:from>
    <xdr:to>
      <xdr:col>1</xdr:col>
      <xdr:colOff>1304925</xdr:colOff>
      <xdr:row>42</xdr:row>
      <xdr:rowOff>600075</xdr:rowOff>
    </xdr:to>
    <xdr:pic>
      <xdr:nvPicPr>
        <xdr:cNvPr id="23" name="Picture 1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85950" y="21135975"/>
          <a:ext cx="1085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43</xdr:row>
      <xdr:rowOff>38100</xdr:rowOff>
    </xdr:from>
    <xdr:to>
      <xdr:col>1</xdr:col>
      <xdr:colOff>1181100</xdr:colOff>
      <xdr:row>43</xdr:row>
      <xdr:rowOff>285750</xdr:rowOff>
    </xdr:to>
    <xdr:pic>
      <xdr:nvPicPr>
        <xdr:cNvPr id="24" name="Picture 1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085975" y="217836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44</xdr:row>
      <xdr:rowOff>19050</xdr:rowOff>
    </xdr:from>
    <xdr:to>
      <xdr:col>1</xdr:col>
      <xdr:colOff>1257300</xdr:colOff>
      <xdr:row>44</xdr:row>
      <xdr:rowOff>533400</xdr:rowOff>
    </xdr:to>
    <xdr:pic>
      <xdr:nvPicPr>
        <xdr:cNvPr id="25" name="Picture 1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866900" y="22155150"/>
          <a:ext cx="1057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25</xdr:row>
      <xdr:rowOff>19050</xdr:rowOff>
    </xdr:from>
    <xdr:to>
      <xdr:col>1</xdr:col>
      <xdr:colOff>1181100</xdr:colOff>
      <xdr:row>25</xdr:row>
      <xdr:rowOff>638175</xdr:rowOff>
    </xdr:to>
    <xdr:pic>
      <xdr:nvPicPr>
        <xdr:cNvPr id="26" name="Picture 1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943100" y="13001625"/>
          <a:ext cx="904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26</xdr:row>
      <xdr:rowOff>38100</xdr:rowOff>
    </xdr:from>
    <xdr:to>
      <xdr:col>1</xdr:col>
      <xdr:colOff>1095375</xdr:colOff>
      <xdr:row>26</xdr:row>
      <xdr:rowOff>657225</xdr:rowOff>
    </xdr:to>
    <xdr:pic>
      <xdr:nvPicPr>
        <xdr:cNvPr id="27" name="Picture 1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990725" y="13687425"/>
          <a:ext cx="771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27</xdr:row>
      <xdr:rowOff>47625</xdr:rowOff>
    </xdr:from>
    <xdr:to>
      <xdr:col>1</xdr:col>
      <xdr:colOff>1057275</xdr:colOff>
      <xdr:row>27</xdr:row>
      <xdr:rowOff>733425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009775" y="1436370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21</xdr:row>
      <xdr:rowOff>47625</xdr:rowOff>
    </xdr:from>
    <xdr:to>
      <xdr:col>1</xdr:col>
      <xdr:colOff>657225</xdr:colOff>
      <xdr:row>21</xdr:row>
      <xdr:rowOff>971550</xdr:rowOff>
    </xdr:to>
    <xdr:pic>
      <xdr:nvPicPr>
        <xdr:cNvPr id="29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43075" y="9667875"/>
          <a:ext cx="581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847725</xdr:colOff>
      <xdr:row>21</xdr:row>
      <xdr:rowOff>28575</xdr:rowOff>
    </xdr:from>
    <xdr:to>
      <xdr:col>1</xdr:col>
      <xdr:colOff>1400175</xdr:colOff>
      <xdr:row>21</xdr:row>
      <xdr:rowOff>438150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14600" y="9648825"/>
          <a:ext cx="552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981075</xdr:colOff>
      <xdr:row>21</xdr:row>
      <xdr:rowOff>514350</xdr:rowOff>
    </xdr:from>
    <xdr:to>
      <xdr:col>1</xdr:col>
      <xdr:colOff>1390650</xdr:colOff>
      <xdr:row>21</xdr:row>
      <xdr:rowOff>962025</xdr:rowOff>
    </xdr:to>
    <xdr:pic>
      <xdr:nvPicPr>
        <xdr:cNvPr id="31" name="Picture 1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647950" y="10134600"/>
          <a:ext cx="409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6</xdr:row>
      <xdr:rowOff>38100</xdr:rowOff>
    </xdr:to>
    <xdr:pic>
      <xdr:nvPicPr>
        <xdr:cNvPr id="32" name="Рисунок 35" descr="logo11111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0"/>
          <a:ext cx="18764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6</xdr:row>
      <xdr:rowOff>9525</xdr:rowOff>
    </xdr:to>
    <xdr:pic>
      <xdr:nvPicPr>
        <xdr:cNvPr id="1" name="Рисунок 1" descr="logo111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1\Share\&#1052;&#1072;&#1088;&#1082;&#1077;&#1090;&#1080;&#1085;&#1075;\&#1055;&#1088;&#1072;&#1081;&#1089;\Pri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1\Share\&#1052;&#1072;&#1088;&#1082;&#1077;&#1090;&#1080;&#1085;&#1075;\&#1055;&#1088;&#1072;&#1081;&#1089;\Price32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1\Share\&#1052;&#1072;&#1088;&#1082;&#1077;&#1090;&#1080;&#1085;&#1075;\&#1055;&#1088;&#1072;&#1081;&#1089;\Price%202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1\Share\&#1052;&#1072;&#1088;&#1082;&#1077;&#1090;&#1080;&#1085;&#1075;\&#1055;&#1088;&#1072;&#1081;&#1089;\Price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mcomp3\AppData\Local\Microsoft\Windows\Temporary%20Internet%20Files\Content.Outlook\I0K37G3T\&#1050;&#1086;&#1087;&#1080;&#1103;%20Desso%20CAT1%20Jan%202013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1\Users\zmcomp3\AppData\Local\Microsoft\Windows\Temporary%20Internet%20Files\Content.Outlook\I0K37G3T\Price%20(3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1\Users\zmcomp3\AppData\Local\Microsoft\Windows\Temporary%20Internet%20Files\Content.Outlook\I0K37G3T\Pri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mstrong"/>
      <sheetName val="Dessa"/>
      <sheetName val="viega"/>
    </sheetNames>
    <sheetDataSet>
      <sheetData sheetId="0">
        <row r="7">
          <cell r="Q7">
            <v>1057.8320934343435</v>
          </cell>
        </row>
        <row r="10">
          <cell r="Q10">
            <v>982.5311534343434</v>
          </cell>
        </row>
        <row r="13">
          <cell r="Q13">
            <v>982.5311534343434</v>
          </cell>
        </row>
        <row r="17">
          <cell r="Q17">
            <v>1326.2064249539676</v>
          </cell>
        </row>
        <row r="20">
          <cell r="Q20">
            <v>1685.5972749539678</v>
          </cell>
        </row>
        <row r="23">
          <cell r="Q23">
            <v>2227.4294006762852</v>
          </cell>
        </row>
        <row r="29">
          <cell r="Q29">
            <v>2327.8018048296594</v>
          </cell>
        </row>
        <row r="32">
          <cell r="Q32">
            <v>1593.1824849539676</v>
          </cell>
        </row>
        <row r="35">
          <cell r="Q35">
            <v>1756.0771734343436</v>
          </cell>
        </row>
        <row r="38">
          <cell r="Q38">
            <v>3087.6567448296596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mstrong"/>
      <sheetName val="Desso"/>
      <sheetName val="viega"/>
    </sheetNames>
    <sheetDataSet>
      <sheetData sheetId="0">
        <row r="201">
          <cell r="Q201">
            <v>1757.4754449539676</v>
          </cell>
        </row>
        <row r="204">
          <cell r="Q204">
            <v>1757.4754449539676</v>
          </cell>
        </row>
        <row r="207">
          <cell r="Q207">
            <v>1136.5558034343435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mstrong"/>
      <sheetName val="Desso"/>
      <sheetName val="viega"/>
    </sheetNames>
    <sheetDataSet>
      <sheetData sheetId="0">
        <row r="48">
          <cell r="Q48">
            <v>3494.96637482966</v>
          </cell>
        </row>
        <row r="51">
          <cell r="Q51">
            <v>3710.6008848296597</v>
          </cell>
        </row>
        <row r="54">
          <cell r="Q54">
            <v>1541.8409349539677</v>
          </cell>
        </row>
        <row r="57">
          <cell r="Q57">
            <v>1558.9547849539676</v>
          </cell>
        </row>
        <row r="60">
          <cell r="Q60">
            <v>1955.9961049539677</v>
          </cell>
        </row>
        <row r="63">
          <cell r="Q63">
            <v>1955.9961049539677</v>
          </cell>
        </row>
        <row r="66">
          <cell r="Q66">
            <v>2757.722726410257</v>
          </cell>
        </row>
        <row r="69">
          <cell r="Q69">
            <v>2990.4710864102562</v>
          </cell>
        </row>
        <row r="72">
          <cell r="Q72">
            <v>2072.3702849539673</v>
          </cell>
        </row>
        <row r="75">
          <cell r="Q75">
            <v>2072.3702849539673</v>
          </cell>
        </row>
        <row r="102">
          <cell r="Q102">
            <v>2087.095830676285</v>
          </cell>
        </row>
        <row r="105">
          <cell r="Q105">
            <v>2087.095830676285</v>
          </cell>
        </row>
        <row r="126">
          <cell r="Q126">
            <v>2587.932324829659</v>
          </cell>
        </row>
        <row r="129">
          <cell r="Q129">
            <v>2889.136084829659</v>
          </cell>
        </row>
        <row r="183">
          <cell r="Q183">
            <v>2805.877530676285</v>
          </cell>
        </row>
        <row r="186">
          <cell r="Q186">
            <v>3035.2031206762854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mstrong"/>
      <sheetName val="Desso"/>
      <sheetName val="viega"/>
    </sheetNames>
    <sheetDataSet>
      <sheetData sheetId="0">
        <row r="26">
          <cell r="Q26">
            <v>1815.6625349539675</v>
          </cell>
        </row>
        <row r="41">
          <cell r="Q41">
            <v>4831.122904953968</v>
          </cell>
        </row>
        <row r="44">
          <cell r="Q44">
            <v>4865.350604953967</v>
          </cell>
        </row>
        <row r="47">
          <cell r="Q47">
            <v>4423.182693548388</v>
          </cell>
        </row>
      </sheetData>
      <sheetData sheetId="1">
        <row r="3">
          <cell r="Q3">
            <v>8012.234490000002</v>
          </cell>
        </row>
        <row r="6">
          <cell r="Q6">
            <v>3853.56894</v>
          </cell>
        </row>
        <row r="9">
          <cell r="Q9">
            <v>4221.24495</v>
          </cell>
        </row>
        <row r="12">
          <cell r="Q12">
            <v>4367.601420000001</v>
          </cell>
        </row>
        <row r="15">
          <cell r="Q15">
            <v>8130.033599999999</v>
          </cell>
        </row>
        <row r="18">
          <cell r="Q18">
            <v>7426.808609999999</v>
          </cell>
        </row>
        <row r="21">
          <cell r="Q21">
            <v>3635.819070000001</v>
          </cell>
        </row>
        <row r="24">
          <cell r="Q24">
            <v>4742.41677</v>
          </cell>
        </row>
        <row r="27">
          <cell r="Q27">
            <v>5042.26905</v>
          </cell>
        </row>
        <row r="30">
          <cell r="Q30">
            <v>3882.1263000000004</v>
          </cell>
        </row>
        <row r="33">
          <cell r="Q33">
            <v>5916.838200000001</v>
          </cell>
        </row>
        <row r="36">
          <cell r="Q36">
            <v>6894.92778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таблица"/>
    </sheetNames>
    <sheetDataSet>
      <sheetData sheetId="0">
        <row r="16">
          <cell r="G16">
            <v>2.3</v>
          </cell>
        </row>
        <row r="17">
          <cell r="G17">
            <v>2.2</v>
          </cell>
        </row>
        <row r="18">
          <cell r="G18">
            <v>3</v>
          </cell>
        </row>
        <row r="23">
          <cell r="G23">
            <v>3.8</v>
          </cell>
        </row>
        <row r="24">
          <cell r="G24">
            <v>3</v>
          </cell>
        </row>
        <row r="25">
          <cell r="G25">
            <v>2.5</v>
          </cell>
        </row>
        <row r="26">
          <cell r="G26">
            <v>2.6</v>
          </cell>
        </row>
        <row r="28">
          <cell r="G28">
            <v>3.7</v>
          </cell>
        </row>
        <row r="30">
          <cell r="G30">
            <v>3</v>
          </cell>
        </row>
        <row r="32">
          <cell r="G32">
            <v>4</v>
          </cell>
        </row>
        <row r="40">
          <cell r="G40">
            <v>2.7</v>
          </cell>
        </row>
        <row r="41">
          <cell r="G41">
            <v>2.7</v>
          </cell>
        </row>
        <row r="44">
          <cell r="G44">
            <v>4</v>
          </cell>
        </row>
        <row r="57">
          <cell r="G57">
            <v>5</v>
          </cell>
        </row>
        <row r="70">
          <cell r="G70">
            <v>6.6</v>
          </cell>
        </row>
        <row r="72">
          <cell r="G72">
            <v>3</v>
          </cell>
        </row>
        <row r="74">
          <cell r="G74">
            <v>2.3</v>
          </cell>
        </row>
        <row r="96">
          <cell r="G96">
            <v>2.2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mstrong"/>
      <sheetName val="Desso"/>
      <sheetName val="viega"/>
    </sheetNames>
    <sheetDataSet>
      <sheetData sheetId="1">
        <row r="60">
          <cell r="Q60">
            <v>7319.718510000001</v>
          </cell>
        </row>
        <row r="63">
          <cell r="Q63">
            <v>8529.836640000001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mstrong"/>
      <sheetName val="Desso"/>
      <sheetName val="viega"/>
    </sheetNames>
    <sheetDataSet>
      <sheetData sheetId="1">
        <row r="39">
          <cell r="Q39">
            <v>7269.743130000001</v>
          </cell>
        </row>
        <row r="42">
          <cell r="Q42">
            <v>7516.050359999999</v>
          </cell>
        </row>
        <row r="45">
          <cell r="Q45">
            <v>6395.1739800000005</v>
          </cell>
        </row>
        <row r="48">
          <cell r="Q48">
            <v>6363.046950000002</v>
          </cell>
        </row>
        <row r="51">
          <cell r="Q51">
            <v>9240.20097</v>
          </cell>
        </row>
        <row r="54">
          <cell r="Q54">
            <v>5681.239980000001</v>
          </cell>
        </row>
        <row r="57">
          <cell r="Q57">
            <v>6138.157740000001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showGridLines="0" tabSelected="1"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52.421875" style="0" customWidth="1"/>
  </cols>
  <sheetData>
    <row r="2" spans="1:9" ht="15.75">
      <c r="A2" s="502" t="s">
        <v>241</v>
      </c>
      <c r="B2" s="503"/>
      <c r="C2" s="503"/>
      <c r="D2" s="503"/>
      <c r="E2" s="503"/>
      <c r="F2" s="503"/>
      <c r="G2" s="503"/>
      <c r="H2" s="503"/>
      <c r="I2" s="503"/>
    </row>
    <row r="3" spans="1:9" ht="26.25" customHeight="1">
      <c r="A3" s="502" t="s">
        <v>246</v>
      </c>
      <c r="B3" s="503"/>
      <c r="C3" s="503"/>
      <c r="D3" s="503"/>
      <c r="E3" s="503"/>
      <c r="F3" s="503"/>
      <c r="G3" s="503"/>
      <c r="H3" s="503"/>
      <c r="I3" s="503"/>
    </row>
    <row r="4" spans="1:9" ht="26.25">
      <c r="A4" s="44"/>
      <c r="B4" s="500" t="s">
        <v>103</v>
      </c>
      <c r="C4" s="500"/>
      <c r="D4" s="500"/>
      <c r="E4" s="500"/>
      <c r="F4" s="500"/>
      <c r="G4" s="500"/>
      <c r="H4" s="500"/>
      <c r="I4" s="500"/>
    </row>
    <row r="5" spans="1:9" ht="26.25">
      <c r="A5" s="44"/>
      <c r="B5" s="500"/>
      <c r="C5" s="500"/>
      <c r="D5" s="500"/>
      <c r="E5" s="500"/>
      <c r="F5" s="500"/>
      <c r="G5" s="500"/>
      <c r="H5" s="500"/>
      <c r="I5" s="500"/>
    </row>
    <row r="6" spans="1:9" ht="26.25">
      <c r="A6" s="44"/>
      <c r="B6" s="501" t="s">
        <v>457</v>
      </c>
      <c r="C6" s="500"/>
      <c r="D6" s="500"/>
      <c r="E6" s="500"/>
      <c r="F6" s="500"/>
      <c r="G6" s="500"/>
      <c r="H6" s="500"/>
      <c r="I6" s="500"/>
    </row>
    <row r="8" spans="1:7" ht="43.5">
      <c r="A8" s="47"/>
      <c r="D8" s="45"/>
      <c r="E8" s="46"/>
      <c r="F8" s="46"/>
      <c r="G8" s="46"/>
    </row>
    <row r="9" ht="15">
      <c r="A9" s="48"/>
    </row>
    <row r="10" ht="15">
      <c r="A10" s="472" t="s">
        <v>223</v>
      </c>
    </row>
    <row r="11" ht="15">
      <c r="A11" s="473"/>
    </row>
    <row r="12" ht="15">
      <c r="A12" s="472" t="s">
        <v>435</v>
      </c>
    </row>
    <row r="13" ht="15">
      <c r="A13" s="473"/>
    </row>
    <row r="14" ht="15">
      <c r="A14" s="472" t="s">
        <v>313</v>
      </c>
    </row>
    <row r="15" ht="15">
      <c r="A15" s="473"/>
    </row>
    <row r="16" ht="15">
      <c r="A16" s="472" t="s">
        <v>436</v>
      </c>
    </row>
    <row r="17" ht="15">
      <c r="A17" s="473"/>
    </row>
    <row r="18" ht="15">
      <c r="A18" s="472" t="s">
        <v>437</v>
      </c>
    </row>
    <row r="19" ht="15">
      <c r="A19" s="473"/>
    </row>
    <row r="20" ht="15">
      <c r="A20" s="472" t="s">
        <v>438</v>
      </c>
    </row>
    <row r="21" ht="15">
      <c r="A21" s="473"/>
    </row>
    <row r="22" ht="15">
      <c r="A22" s="472" t="s">
        <v>439</v>
      </c>
    </row>
    <row r="23" ht="15">
      <c r="A23" s="473"/>
    </row>
    <row r="24" ht="15">
      <c r="A24" s="472" t="s">
        <v>440</v>
      </c>
    </row>
    <row r="25" ht="15">
      <c r="A25" s="474"/>
    </row>
    <row r="26" ht="15">
      <c r="A26" s="472" t="s">
        <v>447</v>
      </c>
    </row>
  </sheetData>
  <sheetProtection password="DDA5" sheet="1" objects="1" scenarios="1"/>
  <mergeCells count="5">
    <mergeCell ref="B4:I4"/>
    <mergeCell ref="B5:I5"/>
    <mergeCell ref="B6:I6"/>
    <mergeCell ref="A3:I3"/>
    <mergeCell ref="A2:I2"/>
  </mergeCells>
  <hyperlinks>
    <hyperlink ref="A10" location="'потолок Armstrong'!R1C1" display="1 лист - Потолочные системы Armstrong"/>
    <hyperlink ref="A14" location="'акустические системы Ecophon'!R1C1" display="3 лист - Потолочные системы Ecophon"/>
    <hyperlink ref="A16" location="Звукоизоляция!A1" display="4 лист - Звукоизоляция"/>
    <hyperlink ref="A18" location="'Фальшпол Lindner'!A1" display="5 лист - Фальшпол Lindner"/>
    <hyperlink ref="A20" location="'Ковровое покрытие Desso'!A1" display="6 лист - Ковровая плитка Desso"/>
    <hyperlink ref="A22" location="'Инженерные системы Viega'!A1" display="7 лист - Инженерные системы Viega"/>
    <hyperlink ref="A12" location="'Гипсокартон '!A1" display="2 лист - Гипсокартон"/>
    <hyperlink ref="A24" location="'Напольные покрытия Armstrong'!A1" display="8 лист - напольные покрытия Armstrong"/>
    <hyperlink ref="A26" location="'Фальшпол CBI'!A1" display="9 лист - Фальшпол CBI"/>
  </hyperlinks>
  <printOptions/>
  <pageMargins left="0.7" right="0.7" top="0.75" bottom="0.75" header="0.3" footer="0.3"/>
  <pageSetup horizontalDpi="600" verticalDpi="600" orientation="portrait" paperSize="9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6"/>
  <sheetViews>
    <sheetView showGridLines="0" zoomScaleSheetLayoutView="100" zoomScalePageLayoutView="0" workbookViewId="0" topLeftCell="A1">
      <selection activeCell="L7" sqref="L7"/>
    </sheetView>
  </sheetViews>
  <sheetFormatPr defaultColWidth="9.140625" defaultRowHeight="12.75"/>
  <cols>
    <col min="1" max="1" width="38.28125" style="12" customWidth="1"/>
    <col min="2" max="2" width="16.28125" style="12" customWidth="1"/>
    <col min="3" max="3" width="16.8515625" style="12" customWidth="1"/>
    <col min="4" max="4" width="5.28125" style="12" customWidth="1"/>
    <col min="5" max="5" width="12.57421875" style="12" customWidth="1"/>
    <col min="6" max="6" width="19.140625" style="12" customWidth="1"/>
    <col min="7" max="10" width="13.28125" style="12" customWidth="1"/>
    <col min="11" max="11" width="5.421875" style="40" customWidth="1"/>
    <col min="12" max="12" width="0.13671875" style="1" customWidth="1"/>
    <col min="13" max="13" width="13.140625" style="1" hidden="1" customWidth="1"/>
    <col min="14" max="14" width="9.140625" style="1" hidden="1" customWidth="1"/>
    <col min="15" max="16384" width="9.140625" style="1" customWidth="1"/>
  </cols>
  <sheetData>
    <row r="1" spans="1:10" ht="18.75" customHeight="1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14" ht="27.75" customHeight="1">
      <c r="A2" s="11"/>
      <c r="B2" s="11"/>
      <c r="C2" s="500" t="s">
        <v>241</v>
      </c>
      <c r="D2" s="500"/>
      <c r="E2" s="500"/>
      <c r="F2" s="500"/>
      <c r="G2" s="500"/>
      <c r="H2" s="500"/>
      <c r="I2" s="500"/>
      <c r="J2" s="500"/>
      <c r="K2" s="39"/>
      <c r="L2" s="563"/>
      <c r="M2" s="563"/>
      <c r="N2" s="563"/>
    </row>
    <row r="3" spans="1:14" ht="27" customHeight="1">
      <c r="A3" s="11"/>
      <c r="B3" s="11"/>
      <c r="C3" s="500" t="s">
        <v>246</v>
      </c>
      <c r="D3" s="500"/>
      <c r="E3" s="500"/>
      <c r="F3" s="500"/>
      <c r="G3" s="500"/>
      <c r="H3" s="500"/>
      <c r="I3" s="500"/>
      <c r="J3" s="500"/>
      <c r="K3" s="55"/>
      <c r="L3" s="564"/>
      <c r="M3" s="564"/>
      <c r="N3" s="564"/>
    </row>
    <row r="4" spans="1:14" ht="27" customHeight="1">
      <c r="A4" s="11"/>
      <c r="B4" s="11"/>
      <c r="C4" s="500" t="s">
        <v>103</v>
      </c>
      <c r="D4" s="500"/>
      <c r="E4" s="500"/>
      <c r="F4" s="500"/>
      <c r="G4" s="500"/>
      <c r="H4" s="500"/>
      <c r="I4" s="500"/>
      <c r="J4" s="500"/>
      <c r="K4" s="32"/>
      <c r="L4" s="8"/>
      <c r="M4" s="8"/>
      <c r="N4" s="8"/>
    </row>
    <row r="5" spans="1:14" ht="24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408"/>
      <c r="L5" s="8"/>
      <c r="M5" s="8"/>
      <c r="N5" s="8"/>
    </row>
    <row r="6" spans="1:14" ht="15.75">
      <c r="A6" s="11"/>
      <c r="B6" s="11"/>
      <c r="C6" s="11"/>
      <c r="D6" s="11"/>
      <c r="E6" s="11"/>
      <c r="F6" s="504" t="s">
        <v>455</v>
      </c>
      <c r="G6" s="504"/>
      <c r="H6" s="504"/>
      <c r="I6" s="504"/>
      <c r="J6" s="504"/>
      <c r="K6" s="41"/>
      <c r="L6" s="413"/>
      <c r="M6" s="413"/>
      <c r="N6" s="413"/>
    </row>
    <row r="7" spans="1:14" ht="27">
      <c r="A7" s="577" t="s">
        <v>441</v>
      </c>
      <c r="B7" s="577"/>
      <c r="C7" s="577"/>
      <c r="D7" s="577"/>
      <c r="E7" s="577"/>
      <c r="F7" s="577"/>
      <c r="G7" s="577"/>
      <c r="H7" s="577"/>
      <c r="I7" s="577"/>
      <c r="J7" s="577"/>
      <c r="K7" s="42"/>
      <c r="L7" s="413"/>
      <c r="M7" s="413"/>
      <c r="N7" s="413"/>
    </row>
    <row r="8" spans="1:14" ht="16.5" customHeight="1" thickBot="1">
      <c r="A8" s="33"/>
      <c r="B8" s="33"/>
      <c r="C8" s="33"/>
      <c r="D8" s="33"/>
      <c r="E8" s="33"/>
      <c r="F8" s="33"/>
      <c r="G8" s="33"/>
      <c r="H8" s="33"/>
      <c r="I8" s="33"/>
      <c r="J8" s="33"/>
      <c r="K8" s="42"/>
      <c r="L8" s="413"/>
      <c r="M8" s="413"/>
      <c r="N8" s="413"/>
    </row>
    <row r="9" spans="1:11" ht="69.75" customHeight="1" hidden="1" thickBot="1">
      <c r="A9" s="651" t="s">
        <v>72</v>
      </c>
      <c r="B9" s="651"/>
      <c r="C9" s="651"/>
      <c r="D9" s="651"/>
      <c r="E9" s="651"/>
      <c r="F9" s="651"/>
      <c r="G9" s="651"/>
      <c r="H9" s="651"/>
      <c r="I9" s="651"/>
      <c r="J9" s="651"/>
      <c r="K9" s="651"/>
    </row>
    <row r="10" spans="1:11" ht="23.25" customHeight="1" thickBot="1">
      <c r="A10" s="639" t="s">
        <v>0</v>
      </c>
      <c r="B10" s="641" t="s">
        <v>59</v>
      </c>
      <c r="C10" s="641" t="s">
        <v>60</v>
      </c>
      <c r="D10" s="641" t="s">
        <v>63</v>
      </c>
      <c r="E10" s="643" t="s">
        <v>2</v>
      </c>
      <c r="F10" s="641" t="s">
        <v>118</v>
      </c>
      <c r="G10" s="652" t="s">
        <v>110</v>
      </c>
      <c r="H10" s="558" t="s">
        <v>230</v>
      </c>
      <c r="I10" s="654" t="s">
        <v>231</v>
      </c>
      <c r="J10" s="558" t="s">
        <v>232</v>
      </c>
      <c r="K10" s="18"/>
    </row>
    <row r="11" spans="1:11" ht="23.25" customHeight="1" thickBot="1" thickTop="1">
      <c r="A11" s="640"/>
      <c r="B11" s="642"/>
      <c r="C11" s="642"/>
      <c r="D11" s="642"/>
      <c r="E11" s="644"/>
      <c r="F11" s="642"/>
      <c r="G11" s="653"/>
      <c r="H11" s="559"/>
      <c r="I11" s="655"/>
      <c r="J11" s="559"/>
      <c r="K11" s="18"/>
    </row>
    <row r="12" spans="1:11" ht="17.25" customHeight="1" thickBot="1">
      <c r="A12" s="656" t="s">
        <v>119</v>
      </c>
      <c r="B12" s="657"/>
      <c r="C12" s="657"/>
      <c r="D12" s="657"/>
      <c r="E12" s="657"/>
      <c r="F12" s="657"/>
      <c r="G12" s="657"/>
      <c r="H12" s="657"/>
      <c r="I12" s="657"/>
      <c r="J12" s="658"/>
      <c r="K12" s="18"/>
    </row>
    <row r="13" spans="1:11" ht="29.25" customHeight="1" thickBot="1">
      <c r="A13" s="23" t="s">
        <v>445</v>
      </c>
      <c r="B13" s="35" t="s">
        <v>443</v>
      </c>
      <c r="C13" s="35" t="s">
        <v>444</v>
      </c>
      <c r="D13" s="16" t="s">
        <v>312</v>
      </c>
      <c r="E13" s="412" t="s">
        <v>104</v>
      </c>
      <c r="F13" s="17" t="s">
        <v>442</v>
      </c>
      <c r="G13" s="254" t="s">
        <v>446</v>
      </c>
      <c r="H13" s="272">
        <v>19000</v>
      </c>
      <c r="I13" s="255">
        <v>18500</v>
      </c>
      <c r="J13" s="262">
        <v>18000</v>
      </c>
      <c r="K13" s="19"/>
    </row>
    <row r="14" spans="1:11" s="374" customFormat="1" ht="29.25" customHeight="1" hidden="1">
      <c r="A14" s="370" t="s">
        <v>279</v>
      </c>
      <c r="B14" s="371" t="s">
        <v>105</v>
      </c>
      <c r="C14" s="371" t="s">
        <v>62</v>
      </c>
      <c r="D14" s="16" t="s">
        <v>312</v>
      </c>
      <c r="E14" s="152" t="s">
        <v>318</v>
      </c>
      <c r="F14" s="17" t="s">
        <v>282</v>
      </c>
      <c r="G14" s="254" t="s">
        <v>111</v>
      </c>
      <c r="H14" s="372">
        <v>19000</v>
      </c>
      <c r="I14" s="255">
        <v>18500</v>
      </c>
      <c r="J14" s="262">
        <v>18300</v>
      </c>
      <c r="K14" s="373"/>
    </row>
    <row r="15" spans="1:11" s="374" customFormat="1" ht="30" hidden="1">
      <c r="A15" s="65" t="s">
        <v>275</v>
      </c>
      <c r="B15" s="52" t="s">
        <v>105</v>
      </c>
      <c r="C15" s="52" t="s">
        <v>62</v>
      </c>
      <c r="D15" s="16" t="s">
        <v>312</v>
      </c>
      <c r="E15" s="53" t="s">
        <v>104</v>
      </c>
      <c r="F15" s="14" t="s">
        <v>106</v>
      </c>
      <c r="G15" s="50" t="s">
        <v>111</v>
      </c>
      <c r="H15" s="372">
        <v>19500</v>
      </c>
      <c r="I15" s="256">
        <v>19000</v>
      </c>
      <c r="J15" s="263">
        <v>18500</v>
      </c>
      <c r="K15" s="375"/>
    </row>
    <row r="16" spans="1:11" s="374" customFormat="1" ht="53.25" customHeight="1" hidden="1">
      <c r="A16" s="65" t="s">
        <v>276</v>
      </c>
      <c r="B16" s="52" t="s">
        <v>105</v>
      </c>
      <c r="C16" s="52" t="s">
        <v>62</v>
      </c>
      <c r="D16" s="16" t="s">
        <v>312</v>
      </c>
      <c r="E16" s="53" t="s">
        <v>104</v>
      </c>
      <c r="F16" s="15" t="s">
        <v>107</v>
      </c>
      <c r="G16" s="50" t="s">
        <v>111</v>
      </c>
      <c r="H16" s="372">
        <v>21500</v>
      </c>
      <c r="I16" s="256">
        <v>21000</v>
      </c>
      <c r="J16" s="263">
        <v>20500</v>
      </c>
      <c r="K16" s="375"/>
    </row>
    <row r="17" spans="1:11" s="374" customFormat="1" ht="42" customHeight="1" hidden="1">
      <c r="A17" s="65" t="s">
        <v>280</v>
      </c>
      <c r="B17" s="52" t="s">
        <v>105</v>
      </c>
      <c r="C17" s="52" t="s">
        <v>62</v>
      </c>
      <c r="D17" s="16" t="s">
        <v>312</v>
      </c>
      <c r="E17" s="53" t="s">
        <v>318</v>
      </c>
      <c r="F17" s="14" t="s">
        <v>281</v>
      </c>
      <c r="G17" s="50" t="s">
        <v>112</v>
      </c>
      <c r="H17" s="372">
        <v>29500</v>
      </c>
      <c r="I17" s="256">
        <v>28500</v>
      </c>
      <c r="J17" s="263">
        <v>27500</v>
      </c>
      <c r="K17" s="375"/>
    </row>
    <row r="18" spans="1:11" ht="42" customHeight="1" hidden="1">
      <c r="A18" s="24" t="s">
        <v>113</v>
      </c>
      <c r="B18" s="36" t="s">
        <v>105</v>
      </c>
      <c r="C18" s="36" t="s">
        <v>62</v>
      </c>
      <c r="D18" s="16" t="s">
        <v>312</v>
      </c>
      <c r="E18" s="409" t="s">
        <v>104</v>
      </c>
      <c r="F18" s="14" t="s">
        <v>117</v>
      </c>
      <c r="G18" s="50" t="s">
        <v>112</v>
      </c>
      <c r="H18" s="260">
        <v>28500</v>
      </c>
      <c r="I18" s="256">
        <v>28000</v>
      </c>
      <c r="J18" s="263">
        <v>27500</v>
      </c>
      <c r="K18" s="20"/>
    </row>
    <row r="19" spans="1:11" ht="32.25" customHeight="1" hidden="1">
      <c r="A19" s="65" t="s">
        <v>114</v>
      </c>
      <c r="B19" s="52" t="s">
        <v>105</v>
      </c>
      <c r="C19" s="52" t="s">
        <v>62</v>
      </c>
      <c r="D19" s="16" t="s">
        <v>312</v>
      </c>
      <c r="E19" s="409" t="s">
        <v>104</v>
      </c>
      <c r="F19" s="13" t="s">
        <v>108</v>
      </c>
      <c r="G19" s="50" t="s">
        <v>112</v>
      </c>
      <c r="H19" s="261">
        <v>26500</v>
      </c>
      <c r="I19" s="257">
        <v>26000</v>
      </c>
      <c r="J19" s="264">
        <v>26500</v>
      </c>
      <c r="K19" s="20"/>
    </row>
    <row r="20" spans="1:11" ht="58.5" customHeight="1" hidden="1">
      <c r="A20" s="24" t="s">
        <v>296</v>
      </c>
      <c r="B20" s="36" t="s">
        <v>105</v>
      </c>
      <c r="C20" s="36" t="s">
        <v>62</v>
      </c>
      <c r="D20" s="13" t="s">
        <v>4</v>
      </c>
      <c r="E20" s="409" t="s">
        <v>104</v>
      </c>
      <c r="F20" s="14" t="s">
        <v>109</v>
      </c>
      <c r="G20" s="50" t="s">
        <v>115</v>
      </c>
      <c r="H20" s="260">
        <v>37000</v>
      </c>
      <c r="I20" s="258"/>
      <c r="J20" s="265"/>
      <c r="K20" s="20"/>
    </row>
    <row r="21" spans="1:11" ht="75" customHeight="1" hidden="1" thickBot="1">
      <c r="A21" s="66" t="s">
        <v>116</v>
      </c>
      <c r="B21" s="37" t="s">
        <v>105</v>
      </c>
      <c r="C21" s="37" t="s">
        <v>62</v>
      </c>
      <c r="D21" s="25" t="s">
        <v>4</v>
      </c>
      <c r="E21" s="410" t="s">
        <v>104</v>
      </c>
      <c r="F21" s="56" t="s">
        <v>245</v>
      </c>
      <c r="G21" s="51" t="s">
        <v>115</v>
      </c>
      <c r="H21" s="273">
        <v>47000</v>
      </c>
      <c r="I21" s="259"/>
      <c r="J21" s="266"/>
      <c r="K21" s="20"/>
    </row>
    <row r="22" spans="1:11" ht="18" customHeight="1" thickBot="1">
      <c r="A22" s="605" t="s">
        <v>289</v>
      </c>
      <c r="B22" s="606"/>
      <c r="C22" s="606"/>
      <c r="D22" s="606"/>
      <c r="E22" s="606"/>
      <c r="F22" s="606"/>
      <c r="G22" s="606"/>
      <c r="H22" s="606"/>
      <c r="I22" s="606"/>
      <c r="J22" s="607"/>
      <c r="K22" s="21"/>
    </row>
    <row r="23" spans="1:11" ht="18" customHeight="1" thickBot="1">
      <c r="A23" s="659" t="s">
        <v>0</v>
      </c>
      <c r="B23" s="660"/>
      <c r="C23" s="660"/>
      <c r="D23" s="660"/>
      <c r="E23" s="660"/>
      <c r="F23" s="661"/>
      <c r="G23" s="659" t="s">
        <v>214</v>
      </c>
      <c r="H23" s="661"/>
      <c r="I23" s="659" t="s">
        <v>301</v>
      </c>
      <c r="J23" s="661"/>
      <c r="K23" s="21"/>
    </row>
    <row r="24" spans="1:11" ht="15.75" customHeight="1">
      <c r="A24" s="648" t="s">
        <v>277</v>
      </c>
      <c r="B24" s="649"/>
      <c r="C24" s="649"/>
      <c r="D24" s="649"/>
      <c r="E24" s="649"/>
      <c r="F24" s="650"/>
      <c r="G24" s="598">
        <v>3.3</v>
      </c>
      <c r="H24" s="600"/>
      <c r="I24" s="598" t="s">
        <v>302</v>
      </c>
      <c r="J24" s="670"/>
      <c r="K24" s="22"/>
    </row>
    <row r="25" spans="1:11" ht="15.75">
      <c r="A25" s="665" t="s">
        <v>215</v>
      </c>
      <c r="B25" s="666"/>
      <c r="C25" s="666"/>
      <c r="D25" s="666"/>
      <c r="E25" s="666"/>
      <c r="F25" s="667"/>
      <c r="G25" s="668">
        <v>3.3</v>
      </c>
      <c r="H25" s="669"/>
      <c r="I25" s="668" t="s">
        <v>302</v>
      </c>
      <c r="J25" s="671"/>
      <c r="K25" s="21"/>
    </row>
    <row r="26" spans="1:11" ht="15.75">
      <c r="A26" s="665" t="s">
        <v>278</v>
      </c>
      <c r="B26" s="666"/>
      <c r="C26" s="666"/>
      <c r="D26" s="666"/>
      <c r="E26" s="666"/>
      <c r="F26" s="667"/>
      <c r="G26" s="668">
        <v>5.56</v>
      </c>
      <c r="H26" s="669"/>
      <c r="I26" s="668" t="s">
        <v>302</v>
      </c>
      <c r="J26" s="671"/>
      <c r="K26" s="21"/>
    </row>
    <row r="27" spans="1:11" ht="15.75">
      <c r="A27" s="665" t="s">
        <v>216</v>
      </c>
      <c r="B27" s="666"/>
      <c r="C27" s="666"/>
      <c r="D27" s="666"/>
      <c r="E27" s="666"/>
      <c r="F27" s="667"/>
      <c r="G27" s="668"/>
      <c r="H27" s="669"/>
      <c r="I27" s="668"/>
      <c r="J27" s="671"/>
      <c r="K27" s="21"/>
    </row>
    <row r="28" spans="1:11" ht="30" customHeight="1">
      <c r="A28" s="665" t="s">
        <v>217</v>
      </c>
      <c r="B28" s="666"/>
      <c r="C28" s="666"/>
      <c r="D28" s="666"/>
      <c r="E28" s="666"/>
      <c r="F28" s="667"/>
      <c r="G28" s="668">
        <v>0.1</v>
      </c>
      <c r="H28" s="669"/>
      <c r="I28" s="668"/>
      <c r="J28" s="671"/>
      <c r="K28" s="21"/>
    </row>
    <row r="29" spans="1:11" ht="15.75">
      <c r="A29" s="665" t="s">
        <v>218</v>
      </c>
      <c r="B29" s="666"/>
      <c r="C29" s="666"/>
      <c r="D29" s="666"/>
      <c r="E29" s="666"/>
      <c r="F29" s="667"/>
      <c r="G29" s="668"/>
      <c r="H29" s="669"/>
      <c r="I29" s="668"/>
      <c r="J29" s="671"/>
      <c r="K29" s="21"/>
    </row>
    <row r="30" spans="1:11" ht="16.5" thickBot="1">
      <c r="A30" s="662" t="s">
        <v>120</v>
      </c>
      <c r="B30" s="663"/>
      <c r="C30" s="663"/>
      <c r="D30" s="663"/>
      <c r="E30" s="663"/>
      <c r="F30" s="664"/>
      <c r="G30" s="587"/>
      <c r="H30" s="589"/>
      <c r="I30" s="587"/>
      <c r="J30" s="672"/>
      <c r="K30" s="21"/>
    </row>
    <row r="33" ht="27.75" customHeight="1">
      <c r="L33" s="4"/>
    </row>
    <row r="34" ht="23.25" customHeight="1"/>
    <row r="47" spans="1:18" s="2" customFormat="1" ht="50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40"/>
      <c r="L47" s="1"/>
      <c r="M47" s="1"/>
      <c r="N47" s="1"/>
      <c r="O47" s="1"/>
      <c r="P47" s="1"/>
      <c r="Q47" s="1"/>
      <c r="R47" s="1"/>
    </row>
    <row r="48" ht="15.75">
      <c r="R48" s="2"/>
    </row>
    <row r="49" spans="1:18" s="2" customFormat="1" ht="25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40"/>
      <c r="L49" s="1"/>
      <c r="M49" s="1"/>
      <c r="N49" s="1"/>
      <c r="O49" s="1"/>
      <c r="P49" s="1"/>
      <c r="Q49" s="1"/>
      <c r="R49" s="1"/>
    </row>
    <row r="50" ht="15.75">
      <c r="R50" s="2"/>
    </row>
    <row r="51" spans="1:18" s="2" customFormat="1" ht="15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40"/>
      <c r="L51" s="1"/>
      <c r="M51" s="1"/>
      <c r="N51" s="1"/>
      <c r="O51" s="1"/>
      <c r="P51" s="1"/>
      <c r="Q51" s="1"/>
      <c r="R51" s="1"/>
    </row>
    <row r="52" spans="1:17" s="2" customFormat="1" ht="17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40"/>
      <c r="L52" s="1"/>
      <c r="M52" s="1"/>
      <c r="N52" s="1"/>
      <c r="O52" s="1"/>
      <c r="P52" s="1"/>
      <c r="Q52" s="1"/>
    </row>
    <row r="53" spans="1:17" s="2" customFormat="1" ht="18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40"/>
      <c r="L53" s="1"/>
      <c r="M53" s="1"/>
      <c r="N53" s="1"/>
      <c r="O53" s="1"/>
      <c r="P53" s="1"/>
      <c r="Q53" s="1"/>
    </row>
    <row r="54" spans="1:17" s="2" customFormat="1" ht="17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40"/>
      <c r="L54" s="1"/>
      <c r="M54" s="1"/>
      <c r="N54" s="1"/>
      <c r="O54" s="1"/>
      <c r="P54" s="1"/>
      <c r="Q54" s="1"/>
    </row>
    <row r="55" spans="1:17" s="2" customFormat="1" ht="18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40"/>
      <c r="L55" s="1"/>
      <c r="M55" s="1"/>
      <c r="N55" s="1"/>
      <c r="O55" s="1"/>
      <c r="P55" s="1"/>
      <c r="Q55" s="1"/>
    </row>
    <row r="56" ht="15.75">
      <c r="R56" s="2"/>
    </row>
  </sheetData>
  <sheetProtection password="DDA5" sheet="1" objects="1" scenarios="1" selectLockedCells="1" selectUnlockedCells="1"/>
  <mergeCells count="44">
    <mergeCell ref="J10:J11"/>
    <mergeCell ref="F6:J6"/>
    <mergeCell ref="C2:J2"/>
    <mergeCell ref="L2:N2"/>
    <mergeCell ref="C3:J3"/>
    <mergeCell ref="L3:N3"/>
    <mergeCell ref="C4:J4"/>
    <mergeCell ref="D10:D11"/>
    <mergeCell ref="E10:E11"/>
    <mergeCell ref="F10:F11"/>
    <mergeCell ref="G10:G11"/>
    <mergeCell ref="H10:H11"/>
    <mergeCell ref="I10:I11"/>
    <mergeCell ref="A12:J12"/>
    <mergeCell ref="A22:J22"/>
    <mergeCell ref="A23:F23"/>
    <mergeCell ref="G23:H23"/>
    <mergeCell ref="I23:J23"/>
    <mergeCell ref="A7:J7"/>
    <mergeCell ref="A9:K9"/>
    <mergeCell ref="A10:A11"/>
    <mergeCell ref="B10:B11"/>
    <mergeCell ref="C10:C11"/>
    <mergeCell ref="A24:F24"/>
    <mergeCell ref="G24:H24"/>
    <mergeCell ref="I24:J24"/>
    <mergeCell ref="A25:F25"/>
    <mergeCell ref="G25:H25"/>
    <mergeCell ref="I25:J25"/>
    <mergeCell ref="A26:F26"/>
    <mergeCell ref="G26:H26"/>
    <mergeCell ref="I26:J26"/>
    <mergeCell ref="A27:F27"/>
    <mergeCell ref="G27:H27"/>
    <mergeCell ref="I27:J27"/>
    <mergeCell ref="A30:F30"/>
    <mergeCell ref="G30:H30"/>
    <mergeCell ref="I30:J30"/>
    <mergeCell ref="A28:F28"/>
    <mergeCell ref="G28:H28"/>
    <mergeCell ref="I28:J28"/>
    <mergeCell ref="A29:F29"/>
    <mergeCell ref="G29:H29"/>
    <mergeCell ref="I29:J29"/>
  </mergeCells>
  <printOptions/>
  <pageMargins left="0.25" right="0.25" top="0.75" bottom="0.75" header="0.3" footer="0.3"/>
  <pageSetup horizontalDpi="300" verticalDpi="3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1"/>
  <sheetViews>
    <sheetView showGridLines="0" view="pageBreakPreview" zoomScaleSheetLayoutView="100" zoomScalePageLayoutView="0" workbookViewId="0" topLeftCell="A1">
      <selection activeCell="J6" sqref="J6:M6"/>
    </sheetView>
  </sheetViews>
  <sheetFormatPr defaultColWidth="9.140625" defaultRowHeight="12.75"/>
  <cols>
    <col min="1" max="1" width="33.421875" style="2" customWidth="1"/>
    <col min="2" max="2" width="16.140625" style="2" customWidth="1"/>
    <col min="3" max="3" width="17.140625" style="2" customWidth="1"/>
    <col min="4" max="4" width="5.28125" style="2" customWidth="1"/>
    <col min="5" max="5" width="16.8515625" style="6" customWidth="1"/>
    <col min="6" max="6" width="14.28125" style="6" customWidth="1"/>
    <col min="7" max="7" width="6.28125" style="3" customWidth="1"/>
    <col min="8" max="8" width="6.140625" style="3" hidden="1" customWidth="1"/>
    <col min="9" max="9" width="10.00390625" style="3" hidden="1" customWidth="1"/>
    <col min="10" max="10" width="6.8515625" style="3" customWidth="1"/>
    <col min="11" max="11" width="20.421875" style="3" customWidth="1"/>
    <col min="12" max="12" width="20.00390625" style="3" customWidth="1"/>
    <col min="13" max="13" width="21.00390625" style="6" customWidth="1"/>
    <col min="14" max="14" width="0.13671875" style="1" hidden="1" customWidth="1"/>
    <col min="15" max="15" width="13.140625" style="1" hidden="1" customWidth="1"/>
    <col min="16" max="16" width="9.140625" style="1" hidden="1" customWidth="1"/>
    <col min="17" max="16384" width="9.140625" style="1" customWidth="1"/>
  </cols>
  <sheetData>
    <row r="1" spans="1:13" ht="15.75">
      <c r="A1" s="70"/>
      <c r="B1" s="70"/>
      <c r="C1" s="70"/>
      <c r="D1" s="70"/>
      <c r="E1" s="500"/>
      <c r="F1" s="500"/>
      <c r="G1" s="500"/>
      <c r="H1" s="500"/>
      <c r="I1" s="500"/>
      <c r="J1" s="500"/>
      <c r="K1" s="500"/>
      <c r="L1" s="500"/>
      <c r="M1" s="500"/>
    </row>
    <row r="2" spans="1:16" ht="27.75" customHeight="1">
      <c r="A2" s="68"/>
      <c r="B2" s="68"/>
      <c r="C2" s="68"/>
      <c r="D2" s="565" t="s">
        <v>241</v>
      </c>
      <c r="E2" s="566"/>
      <c r="F2" s="566"/>
      <c r="G2" s="566"/>
      <c r="H2" s="566"/>
      <c r="I2" s="566"/>
      <c r="J2" s="566"/>
      <c r="K2" s="566"/>
      <c r="L2" s="566"/>
      <c r="M2" s="566"/>
      <c r="N2" s="563"/>
      <c r="O2" s="563"/>
      <c r="P2" s="563"/>
    </row>
    <row r="3" spans="1:16" ht="27" customHeight="1">
      <c r="A3" s="68"/>
      <c r="B3" s="68"/>
      <c r="C3" s="68"/>
      <c r="D3" s="565" t="s">
        <v>246</v>
      </c>
      <c r="E3" s="566"/>
      <c r="F3" s="566"/>
      <c r="G3" s="566"/>
      <c r="H3" s="566"/>
      <c r="I3" s="566"/>
      <c r="J3" s="566"/>
      <c r="K3" s="566"/>
      <c r="L3" s="566"/>
      <c r="M3" s="566"/>
      <c r="N3" s="564"/>
      <c r="O3" s="564"/>
      <c r="P3" s="564"/>
    </row>
    <row r="4" spans="1:16" ht="27" customHeight="1">
      <c r="A4" s="68"/>
      <c r="B4" s="68"/>
      <c r="C4" s="68"/>
      <c r="D4" s="68"/>
      <c r="E4" s="500" t="s">
        <v>103</v>
      </c>
      <c r="F4" s="500"/>
      <c r="G4" s="500"/>
      <c r="H4" s="500"/>
      <c r="I4" s="500"/>
      <c r="J4" s="500"/>
      <c r="K4" s="500"/>
      <c r="L4" s="500"/>
      <c r="M4" s="500"/>
      <c r="N4" s="8"/>
      <c r="O4" s="8"/>
      <c r="P4" s="8"/>
    </row>
    <row r="5" spans="1:16" ht="24" customHeight="1">
      <c r="A5" s="68"/>
      <c r="B5" s="68"/>
      <c r="C5" s="68"/>
      <c r="D5" s="68"/>
      <c r="E5" s="68"/>
      <c r="F5" s="68"/>
      <c r="G5" s="67"/>
      <c r="H5" s="67"/>
      <c r="I5" s="67"/>
      <c r="J5" s="67"/>
      <c r="K5" s="67"/>
      <c r="L5" s="67"/>
      <c r="M5" s="67"/>
      <c r="N5" s="8"/>
      <c r="O5" s="8"/>
      <c r="P5" s="8"/>
    </row>
    <row r="6" spans="1:16" ht="26.25">
      <c r="A6" s="68"/>
      <c r="B6" s="68"/>
      <c r="C6" s="68"/>
      <c r="D6" s="68"/>
      <c r="E6" s="68"/>
      <c r="F6" s="68"/>
      <c r="G6" s="57"/>
      <c r="H6" s="57"/>
      <c r="I6" s="57"/>
      <c r="J6" s="504" t="s">
        <v>455</v>
      </c>
      <c r="K6" s="504"/>
      <c r="L6" s="504"/>
      <c r="M6" s="504"/>
      <c r="N6" s="7"/>
      <c r="O6" s="7"/>
      <c r="P6" s="7"/>
    </row>
    <row r="7" spans="1:16" ht="27">
      <c r="A7" s="577" t="s">
        <v>314</v>
      </c>
      <c r="B7" s="578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7"/>
      <c r="O7" s="7"/>
      <c r="P7" s="7"/>
    </row>
    <row r="8" spans="1:13" ht="20.25" customHeight="1" thickBo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69.75" customHeight="1" hidden="1" thickBot="1">
      <c r="A9" s="553" t="s">
        <v>72</v>
      </c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5"/>
    </row>
    <row r="10" spans="1:13" ht="23.25" customHeight="1" thickBot="1">
      <c r="A10" s="556" t="s">
        <v>0</v>
      </c>
      <c r="B10" s="558" t="s">
        <v>59</v>
      </c>
      <c r="C10" s="558" t="s">
        <v>60</v>
      </c>
      <c r="D10" s="558" t="s">
        <v>63</v>
      </c>
      <c r="E10" s="558" t="s">
        <v>1</v>
      </c>
      <c r="F10" s="558" t="s">
        <v>2</v>
      </c>
      <c r="G10" s="567" t="s">
        <v>3</v>
      </c>
      <c r="H10" s="568"/>
      <c r="I10" s="568"/>
      <c r="J10" s="569"/>
      <c r="K10" s="567" t="s">
        <v>306</v>
      </c>
      <c r="L10" s="568"/>
      <c r="M10" s="569"/>
    </row>
    <row r="11" spans="1:13" ht="22.5" customHeight="1" thickBot="1">
      <c r="A11" s="557"/>
      <c r="B11" s="559"/>
      <c r="C11" s="559"/>
      <c r="D11" s="559"/>
      <c r="E11" s="559"/>
      <c r="F11" s="559"/>
      <c r="G11" s="234" t="s">
        <v>4</v>
      </c>
      <c r="H11" s="277" t="s">
        <v>5</v>
      </c>
      <c r="I11" s="278" t="s">
        <v>4</v>
      </c>
      <c r="J11" s="234" t="s">
        <v>304</v>
      </c>
      <c r="K11" s="234" t="s">
        <v>305</v>
      </c>
      <c r="L11" s="234" t="s">
        <v>307</v>
      </c>
      <c r="M11" s="234" t="s">
        <v>308</v>
      </c>
    </row>
    <row r="12" spans="1:13" ht="15.75" customHeight="1">
      <c r="A12" s="570" t="s">
        <v>65</v>
      </c>
      <c r="B12" s="571"/>
      <c r="C12" s="571"/>
      <c r="D12" s="571"/>
      <c r="E12" s="571"/>
      <c r="F12" s="571"/>
      <c r="G12" s="571"/>
      <c r="H12" s="572"/>
      <c r="I12" s="572"/>
      <c r="J12" s="571"/>
      <c r="K12" s="571"/>
      <c r="L12" s="571"/>
      <c r="M12" s="573"/>
    </row>
    <row r="13" spans="1:13" ht="16.5" customHeight="1">
      <c r="A13" s="574" t="s">
        <v>66</v>
      </c>
      <c r="B13" s="575"/>
      <c r="C13" s="575"/>
      <c r="D13" s="575"/>
      <c r="E13" s="575"/>
      <c r="F13" s="575"/>
      <c r="G13" s="575"/>
      <c r="H13" s="575"/>
      <c r="I13" s="575"/>
      <c r="J13" s="575"/>
      <c r="K13" s="575"/>
      <c r="L13" s="575"/>
      <c r="M13" s="576"/>
    </row>
    <row r="14" spans="1:13" s="219" customFormat="1" ht="15.75" customHeight="1">
      <c r="A14" s="275" t="s">
        <v>52</v>
      </c>
      <c r="B14" s="238" t="s">
        <v>61</v>
      </c>
      <c r="C14" s="499" t="s">
        <v>62</v>
      </c>
      <c r="D14" s="238" t="s">
        <v>295</v>
      </c>
      <c r="E14" s="238" t="s">
        <v>7</v>
      </c>
      <c r="F14" s="238" t="s">
        <v>18</v>
      </c>
      <c r="G14" s="242">
        <v>20</v>
      </c>
      <c r="H14" s="242">
        <v>7.2</v>
      </c>
      <c r="I14" s="242">
        <f>'[1]Armstrong'!$Q$10</f>
        <v>982.5311534343434</v>
      </c>
      <c r="J14" s="223">
        <v>7.2</v>
      </c>
      <c r="K14" s="216">
        <v>1250</v>
      </c>
      <c r="L14" s="224">
        <v>1200</v>
      </c>
      <c r="M14" s="251">
        <v>1080</v>
      </c>
    </row>
    <row r="15" spans="1:13" s="219" customFormat="1" ht="15.75">
      <c r="A15" s="225" t="s">
        <v>17</v>
      </c>
      <c r="B15" s="238" t="s">
        <v>61</v>
      </c>
      <c r="C15" s="238" t="s">
        <v>62</v>
      </c>
      <c r="D15" s="238" t="s">
        <v>295</v>
      </c>
      <c r="E15" s="238" t="s">
        <v>7</v>
      </c>
      <c r="F15" s="238" t="s">
        <v>18</v>
      </c>
      <c r="G15" s="242">
        <v>20</v>
      </c>
      <c r="H15" s="242">
        <v>7.2</v>
      </c>
      <c r="I15" s="242">
        <f>'[1]Armstrong'!$Q$13</f>
        <v>982.5311534343434</v>
      </c>
      <c r="J15" s="223">
        <v>7.2</v>
      </c>
      <c r="K15" s="216">
        <v>1250</v>
      </c>
      <c r="L15" s="224">
        <v>1200</v>
      </c>
      <c r="M15" s="251">
        <v>1080</v>
      </c>
    </row>
    <row r="16" spans="1:13" s="219" customFormat="1" ht="15.75">
      <c r="A16" s="225" t="s">
        <v>19</v>
      </c>
      <c r="B16" s="238" t="s">
        <v>61</v>
      </c>
      <c r="C16" s="238" t="s">
        <v>62</v>
      </c>
      <c r="D16" s="238" t="s">
        <v>295</v>
      </c>
      <c r="E16" s="238" t="s">
        <v>7</v>
      </c>
      <c r="F16" s="238" t="s">
        <v>18</v>
      </c>
      <c r="G16" s="242">
        <v>20</v>
      </c>
      <c r="H16" s="242">
        <v>7.2</v>
      </c>
      <c r="I16" s="242">
        <f>'[2]Armstrong'!$Q$207</f>
        <v>1136.5558034343435</v>
      </c>
      <c r="J16" s="223">
        <v>7.2</v>
      </c>
      <c r="K16" s="216">
        <v>1450</v>
      </c>
      <c r="L16" s="224">
        <v>1350</v>
      </c>
      <c r="M16" s="251">
        <v>1280</v>
      </c>
    </row>
    <row r="17" spans="1:13" s="219" customFormat="1" ht="15.75">
      <c r="A17" s="551" t="s">
        <v>6</v>
      </c>
      <c r="B17" s="238" t="s">
        <v>61</v>
      </c>
      <c r="C17" s="238" t="s">
        <v>62</v>
      </c>
      <c r="D17" s="238" t="s">
        <v>295</v>
      </c>
      <c r="E17" s="238" t="s">
        <v>7</v>
      </c>
      <c r="F17" s="238" t="s">
        <v>8</v>
      </c>
      <c r="G17" s="242">
        <v>20</v>
      </c>
      <c r="H17" s="242">
        <v>7.2</v>
      </c>
      <c r="I17" s="242">
        <f>'[1]Armstrong'!$Q$7</f>
        <v>1057.8320934343435</v>
      </c>
      <c r="J17" s="223">
        <v>7.2</v>
      </c>
      <c r="K17" s="216">
        <v>1300</v>
      </c>
      <c r="L17" s="224">
        <v>1250</v>
      </c>
      <c r="M17" s="226">
        <v>1180</v>
      </c>
    </row>
    <row r="18" spans="1:13" s="219" customFormat="1" ht="15.75">
      <c r="A18" s="551"/>
      <c r="B18" s="238" t="s">
        <v>61</v>
      </c>
      <c r="C18" s="238" t="s">
        <v>62</v>
      </c>
      <c r="D18" s="238" t="s">
        <v>295</v>
      </c>
      <c r="E18" s="238" t="s">
        <v>7</v>
      </c>
      <c r="F18" s="238" t="s">
        <v>9</v>
      </c>
      <c r="G18" s="242">
        <v>12</v>
      </c>
      <c r="H18" s="242">
        <v>8.64</v>
      </c>
      <c r="I18" s="242">
        <f>'[1]Armstrong'!$Q$17</f>
        <v>1326.2064249539676</v>
      </c>
      <c r="J18" s="242">
        <v>9</v>
      </c>
      <c r="K18" s="216">
        <v>1300</v>
      </c>
      <c r="L18" s="224">
        <v>1250</v>
      </c>
      <c r="M18" s="226">
        <v>1180</v>
      </c>
    </row>
    <row r="19" spans="1:13" s="219" customFormat="1" ht="15.75" hidden="1">
      <c r="A19" s="551" t="s">
        <v>6</v>
      </c>
      <c r="B19" s="552" t="s">
        <v>61</v>
      </c>
      <c r="C19" s="552" t="s">
        <v>62</v>
      </c>
      <c r="D19" s="238" t="s">
        <v>295</v>
      </c>
      <c r="E19" s="238" t="s">
        <v>7</v>
      </c>
      <c r="F19" s="238" t="s">
        <v>10</v>
      </c>
      <c r="G19" s="242">
        <v>12</v>
      </c>
      <c r="H19" s="242">
        <v>8.64</v>
      </c>
      <c r="I19" s="216">
        <v>1380</v>
      </c>
      <c r="J19" s="216"/>
      <c r="K19" s="224">
        <v>1300</v>
      </c>
      <c r="L19" s="227">
        <v>1230</v>
      </c>
      <c r="M19" s="226"/>
    </row>
    <row r="20" spans="1:13" s="219" customFormat="1" ht="15.75" hidden="1">
      <c r="A20" s="551"/>
      <c r="B20" s="552"/>
      <c r="C20" s="552"/>
      <c r="D20" s="238" t="s">
        <v>295</v>
      </c>
      <c r="E20" s="238" t="s">
        <v>11</v>
      </c>
      <c r="F20" s="238" t="s">
        <v>12</v>
      </c>
      <c r="G20" s="242">
        <v>16</v>
      </c>
      <c r="H20" s="242">
        <v>5.76</v>
      </c>
      <c r="I20" s="216">
        <f>'[3]Armstrong'!$Q$54</f>
        <v>1541.8409349539677</v>
      </c>
      <c r="J20" s="216"/>
      <c r="K20" s="224">
        <f>I20*1.2</f>
        <v>1850.2091219447611</v>
      </c>
      <c r="L20" s="227">
        <f>I20*1.15</f>
        <v>1773.1170751970626</v>
      </c>
      <c r="M20" s="226">
        <f>I20*1.1</f>
        <v>1696.0250284493645</v>
      </c>
    </row>
    <row r="21" spans="1:13" s="219" customFormat="1" ht="15.75" hidden="1">
      <c r="A21" s="551"/>
      <c r="B21" s="552"/>
      <c r="C21" s="552"/>
      <c r="D21" s="238" t="s">
        <v>295</v>
      </c>
      <c r="E21" s="238" t="s">
        <v>13</v>
      </c>
      <c r="F21" s="238" t="s">
        <v>12</v>
      </c>
      <c r="G21" s="242">
        <v>16</v>
      </c>
      <c r="H21" s="242">
        <v>5.76</v>
      </c>
      <c r="I21" s="216">
        <f>'[3]Armstrong'!$Q$57</f>
        <v>1558.9547849539676</v>
      </c>
      <c r="J21" s="216"/>
      <c r="K21" s="224">
        <f>I21*1.2</f>
        <v>1870.745741944761</v>
      </c>
      <c r="L21" s="227">
        <f>I21*1.15</f>
        <v>1792.7980026970627</v>
      </c>
      <c r="M21" s="226">
        <f>I21*1.1</f>
        <v>1714.8502634493645</v>
      </c>
    </row>
    <row r="22" spans="1:13" s="219" customFormat="1" ht="15.75" hidden="1">
      <c r="A22" s="551" t="s">
        <v>14</v>
      </c>
      <c r="B22" s="552" t="s">
        <v>61</v>
      </c>
      <c r="C22" s="552" t="s">
        <v>62</v>
      </c>
      <c r="D22" s="238" t="s">
        <v>295</v>
      </c>
      <c r="E22" s="238" t="s">
        <v>7</v>
      </c>
      <c r="F22" s="238" t="s">
        <v>15</v>
      </c>
      <c r="G22" s="242">
        <v>16</v>
      </c>
      <c r="H22" s="242">
        <v>5.76</v>
      </c>
      <c r="I22" s="216">
        <v>1730</v>
      </c>
      <c r="J22" s="216"/>
      <c r="K22" s="224">
        <v>1620</v>
      </c>
      <c r="L22" s="227">
        <v>1540</v>
      </c>
      <c r="M22" s="226"/>
    </row>
    <row r="23" spans="1:13" s="219" customFormat="1" ht="15.75" hidden="1">
      <c r="A23" s="551"/>
      <c r="B23" s="552"/>
      <c r="C23" s="552"/>
      <c r="D23" s="238" t="s">
        <v>295</v>
      </c>
      <c r="E23" s="238" t="s">
        <v>11</v>
      </c>
      <c r="F23" s="238" t="s">
        <v>15</v>
      </c>
      <c r="G23" s="242">
        <v>16</v>
      </c>
      <c r="H23" s="242">
        <v>5.76</v>
      </c>
      <c r="I23" s="216">
        <v>1980</v>
      </c>
      <c r="J23" s="216"/>
      <c r="K23" s="224">
        <v>1850</v>
      </c>
      <c r="L23" s="227">
        <v>1760</v>
      </c>
      <c r="M23" s="226"/>
    </row>
    <row r="24" spans="1:13" s="219" customFormat="1" ht="15.75" hidden="1">
      <c r="A24" s="551"/>
      <c r="B24" s="552"/>
      <c r="C24" s="552"/>
      <c r="D24" s="238" t="s">
        <v>295</v>
      </c>
      <c r="E24" s="238" t="s">
        <v>13</v>
      </c>
      <c r="F24" s="238" t="s">
        <v>16</v>
      </c>
      <c r="G24" s="242">
        <v>16</v>
      </c>
      <c r="H24" s="242">
        <v>5.76</v>
      </c>
      <c r="I24" s="216">
        <v>2150</v>
      </c>
      <c r="J24" s="216"/>
      <c r="K24" s="224">
        <v>2010</v>
      </c>
      <c r="L24" s="227">
        <v>1910</v>
      </c>
      <c r="M24" s="226"/>
    </row>
    <row r="25" spans="1:13" s="219" customFormat="1" ht="15.75" hidden="1">
      <c r="A25" s="225" t="s">
        <v>200</v>
      </c>
      <c r="B25" s="238" t="s">
        <v>61</v>
      </c>
      <c r="C25" s="238" t="s">
        <v>62</v>
      </c>
      <c r="D25" s="238" t="s">
        <v>295</v>
      </c>
      <c r="E25" s="238" t="s">
        <v>7</v>
      </c>
      <c r="F25" s="84" t="s">
        <v>213</v>
      </c>
      <c r="G25" s="85">
        <v>14</v>
      </c>
      <c r="H25" s="86">
        <v>5.04</v>
      </c>
      <c r="I25" s="78"/>
      <c r="J25" s="78"/>
      <c r="K25" s="79"/>
      <c r="L25" s="227">
        <v>3700</v>
      </c>
      <c r="M25" s="226"/>
    </row>
    <row r="26" spans="1:13" s="219" customFormat="1" ht="15.75" hidden="1">
      <c r="A26" s="551" t="s">
        <v>233</v>
      </c>
      <c r="B26" s="238" t="s">
        <v>61</v>
      </c>
      <c r="C26" s="238" t="s">
        <v>62</v>
      </c>
      <c r="D26" s="238" t="s">
        <v>295</v>
      </c>
      <c r="E26" s="238" t="s">
        <v>13</v>
      </c>
      <c r="F26" s="238" t="s">
        <v>76</v>
      </c>
      <c r="G26" s="85"/>
      <c r="H26" s="86"/>
      <c r="I26" s="80">
        <f>'[3]Armstrong'!$Q$105</f>
        <v>2087.095830676285</v>
      </c>
      <c r="J26" s="80"/>
      <c r="K26" s="216">
        <f>I26*1.2</f>
        <v>2504.514996811542</v>
      </c>
      <c r="L26" s="224">
        <f>I26*1.15</f>
        <v>2400.1602052777275</v>
      </c>
      <c r="M26" s="226">
        <f>I26*1.1</f>
        <v>2295.8054137439135</v>
      </c>
    </row>
    <row r="27" spans="1:13" s="219" customFormat="1" ht="15.75" hidden="1">
      <c r="A27" s="551"/>
      <c r="B27" s="238" t="s">
        <v>61</v>
      </c>
      <c r="C27" s="238" t="s">
        <v>62</v>
      </c>
      <c r="D27" s="238" t="s">
        <v>295</v>
      </c>
      <c r="E27" s="238" t="s">
        <v>11</v>
      </c>
      <c r="F27" s="238" t="s">
        <v>76</v>
      </c>
      <c r="G27" s="242"/>
      <c r="H27" s="242"/>
      <c r="I27" s="242">
        <f>'[3]Armstrong'!$Q$102</f>
        <v>2087.095830676285</v>
      </c>
      <c r="J27" s="242"/>
      <c r="K27" s="216">
        <f>I27*1.2</f>
        <v>2504.514996811542</v>
      </c>
      <c r="L27" s="224">
        <f>I27*1.15</f>
        <v>2400.1602052777275</v>
      </c>
      <c r="M27" s="226">
        <f>I27*1.1</f>
        <v>2295.8054137439135</v>
      </c>
    </row>
    <row r="28" spans="1:13" s="219" customFormat="1" ht="15.75" hidden="1">
      <c r="A28" s="551"/>
      <c r="B28" s="238" t="s">
        <v>61</v>
      </c>
      <c r="C28" s="238" t="s">
        <v>62</v>
      </c>
      <c r="D28" s="238" t="s">
        <v>295</v>
      </c>
      <c r="E28" s="238" t="s">
        <v>7</v>
      </c>
      <c r="F28" s="238" t="s">
        <v>76</v>
      </c>
      <c r="G28" s="242"/>
      <c r="H28" s="242"/>
      <c r="I28" s="242">
        <f>'[4]Armstrong'!$Q$26</f>
        <v>1815.6625349539675</v>
      </c>
      <c r="J28" s="242"/>
      <c r="K28" s="216">
        <f>I28*1.2</f>
        <v>2178.7950419447607</v>
      </c>
      <c r="L28" s="224">
        <f>I28*1.15</f>
        <v>2088.0119151970625</v>
      </c>
      <c r="M28" s="226">
        <f>I28*1.1</f>
        <v>1997.2287884493644</v>
      </c>
    </row>
    <row r="29" spans="1:13" s="219" customFormat="1" ht="15.75" hidden="1">
      <c r="A29" s="225" t="s">
        <v>201</v>
      </c>
      <c r="B29" s="238" t="s">
        <v>61</v>
      </c>
      <c r="C29" s="238" t="s">
        <v>62</v>
      </c>
      <c r="D29" s="238" t="s">
        <v>295</v>
      </c>
      <c r="E29" s="238" t="s">
        <v>7</v>
      </c>
      <c r="F29" s="84" t="s">
        <v>234</v>
      </c>
      <c r="G29" s="242"/>
      <c r="H29" s="242"/>
      <c r="I29" s="242"/>
      <c r="J29" s="242"/>
      <c r="K29" s="216"/>
      <c r="L29" s="224"/>
      <c r="M29" s="226">
        <v>3100</v>
      </c>
    </row>
    <row r="30" spans="1:13" s="219" customFormat="1" ht="15.75" hidden="1">
      <c r="A30" s="551" t="s">
        <v>202</v>
      </c>
      <c r="B30" s="238" t="s">
        <v>61</v>
      </c>
      <c r="C30" s="238" t="s">
        <v>62</v>
      </c>
      <c r="D30" s="238" t="s">
        <v>295</v>
      </c>
      <c r="E30" s="238" t="s">
        <v>13</v>
      </c>
      <c r="F30" s="84" t="s">
        <v>209</v>
      </c>
      <c r="G30" s="242"/>
      <c r="H30" s="242"/>
      <c r="I30" s="242">
        <f>'[3]Armstrong'!$Q$129</f>
        <v>2889.136084829659</v>
      </c>
      <c r="J30" s="242"/>
      <c r="K30" s="216">
        <f>I30*1.2</f>
        <v>3466.9633017955907</v>
      </c>
      <c r="L30" s="224">
        <f>I30*1.15</f>
        <v>3322.5064975541077</v>
      </c>
      <c r="M30" s="226">
        <f>I30*1.1</f>
        <v>3178.049693312625</v>
      </c>
    </row>
    <row r="31" spans="1:13" s="219" customFormat="1" ht="15.75" hidden="1">
      <c r="A31" s="551"/>
      <c r="B31" s="238" t="s">
        <v>61</v>
      </c>
      <c r="C31" s="238" t="s">
        <v>62</v>
      </c>
      <c r="D31" s="238" t="s">
        <v>295</v>
      </c>
      <c r="E31" s="238" t="s">
        <v>11</v>
      </c>
      <c r="F31" s="84" t="s">
        <v>209</v>
      </c>
      <c r="G31" s="242"/>
      <c r="H31" s="242"/>
      <c r="I31" s="242">
        <f>'[3]Armstrong'!$Q$126</f>
        <v>2587.932324829659</v>
      </c>
      <c r="J31" s="242"/>
      <c r="K31" s="216">
        <f>I31*1.2</f>
        <v>3105.5187897955907</v>
      </c>
      <c r="L31" s="224">
        <f>I31*1.15</f>
        <v>2976.1221735541076</v>
      </c>
      <c r="M31" s="226">
        <f>I31*1.1</f>
        <v>2846.7255573126254</v>
      </c>
    </row>
    <row r="32" spans="1:13" s="219" customFormat="1" ht="15.75" hidden="1">
      <c r="A32" s="551"/>
      <c r="B32" s="238" t="s">
        <v>61</v>
      </c>
      <c r="C32" s="238" t="s">
        <v>62</v>
      </c>
      <c r="D32" s="238" t="s">
        <v>295</v>
      </c>
      <c r="E32" s="238" t="s">
        <v>7</v>
      </c>
      <c r="F32" s="84" t="s">
        <v>209</v>
      </c>
      <c r="G32" s="85">
        <v>14</v>
      </c>
      <c r="H32" s="228">
        <v>5.04</v>
      </c>
      <c r="I32" s="228">
        <f>'[1]Armstrong'!$Q$29</f>
        <v>2327.8018048296594</v>
      </c>
      <c r="J32" s="228"/>
      <c r="K32" s="216">
        <f>I32*1.2</f>
        <v>2793.3621657955914</v>
      </c>
      <c r="L32" s="224">
        <f>I32*1.15</f>
        <v>2676.972075554108</v>
      </c>
      <c r="M32" s="226">
        <f>I32*1.1</f>
        <v>2560.5819853126254</v>
      </c>
    </row>
    <row r="33" spans="1:13" s="219" customFormat="1" ht="15.75" hidden="1">
      <c r="A33" s="551" t="s">
        <v>240</v>
      </c>
      <c r="B33" s="238" t="s">
        <v>61</v>
      </c>
      <c r="C33" s="238" t="s">
        <v>62</v>
      </c>
      <c r="D33" s="238" t="s">
        <v>295</v>
      </c>
      <c r="E33" s="238" t="s">
        <v>13</v>
      </c>
      <c r="F33" s="84" t="s">
        <v>209</v>
      </c>
      <c r="G33" s="242"/>
      <c r="H33" s="242"/>
      <c r="I33" s="242">
        <f>'[3]Armstrong'!$Q$75</f>
        <v>2072.3702849539673</v>
      </c>
      <c r="J33" s="242"/>
      <c r="K33" s="216">
        <f>I33*1.2</f>
        <v>2486.844341944761</v>
      </c>
      <c r="L33" s="224">
        <f>I33*1.15</f>
        <v>2383.225827697062</v>
      </c>
      <c r="M33" s="226">
        <f>I33*1.1</f>
        <v>2279.607313449364</v>
      </c>
    </row>
    <row r="34" spans="1:13" s="219" customFormat="1" ht="15.75" hidden="1">
      <c r="A34" s="551"/>
      <c r="B34" s="238" t="s">
        <v>61</v>
      </c>
      <c r="C34" s="238" t="s">
        <v>62</v>
      </c>
      <c r="D34" s="238" t="s">
        <v>295</v>
      </c>
      <c r="E34" s="238" t="s">
        <v>11</v>
      </c>
      <c r="F34" s="84" t="s">
        <v>209</v>
      </c>
      <c r="G34" s="242"/>
      <c r="H34" s="242"/>
      <c r="I34" s="242">
        <f>'[3]Armstrong'!$Q$72</f>
        <v>2072.3702849539673</v>
      </c>
      <c r="J34" s="242"/>
      <c r="K34" s="216">
        <f>I34*1.2</f>
        <v>2486.844341944761</v>
      </c>
      <c r="L34" s="224">
        <f>I34*1.15</f>
        <v>2383.225827697062</v>
      </c>
      <c r="M34" s="226">
        <f>I34*1.1</f>
        <v>2279.607313449364</v>
      </c>
    </row>
    <row r="35" spans="1:13" s="219" customFormat="1" ht="15.75" hidden="1">
      <c r="A35" s="225" t="s">
        <v>203</v>
      </c>
      <c r="B35" s="238" t="s">
        <v>61</v>
      </c>
      <c r="C35" s="238" t="s">
        <v>62</v>
      </c>
      <c r="D35" s="238" t="s">
        <v>295</v>
      </c>
      <c r="E35" s="238"/>
      <c r="F35" s="238"/>
      <c r="G35" s="242"/>
      <c r="H35" s="242"/>
      <c r="I35" s="242"/>
      <c r="J35" s="242"/>
      <c r="K35" s="216"/>
      <c r="L35" s="224"/>
      <c r="M35" s="226">
        <v>1700</v>
      </c>
    </row>
    <row r="36" spans="1:13" s="219" customFormat="1" ht="15.75">
      <c r="A36" s="551" t="s">
        <v>204</v>
      </c>
      <c r="B36" s="238" t="s">
        <v>61</v>
      </c>
      <c r="C36" s="238" t="s">
        <v>62</v>
      </c>
      <c r="D36" s="238" t="s">
        <v>295</v>
      </c>
      <c r="E36" s="238" t="s">
        <v>13</v>
      </c>
      <c r="F36" s="84" t="s">
        <v>210</v>
      </c>
      <c r="G36" s="84">
        <v>16</v>
      </c>
      <c r="H36" s="84">
        <v>5.76</v>
      </c>
      <c r="I36" s="242">
        <f>'[2]Armstrong'!$Q$204</f>
        <v>1757.4754449539676</v>
      </c>
      <c r="J36" s="82">
        <v>5.76</v>
      </c>
      <c r="K36" s="216">
        <v>2550</v>
      </c>
      <c r="L36" s="224">
        <v>2500</v>
      </c>
      <c r="M36" s="226">
        <v>2450</v>
      </c>
    </row>
    <row r="37" spans="1:13" s="219" customFormat="1" ht="15.75">
      <c r="A37" s="551"/>
      <c r="B37" s="238" t="s">
        <v>61</v>
      </c>
      <c r="C37" s="238" t="s">
        <v>62</v>
      </c>
      <c r="D37" s="238" t="s">
        <v>295</v>
      </c>
      <c r="E37" s="238" t="s">
        <v>11</v>
      </c>
      <c r="F37" s="84" t="s">
        <v>210</v>
      </c>
      <c r="G37" s="84">
        <v>16</v>
      </c>
      <c r="H37" s="84">
        <v>5.76</v>
      </c>
      <c r="I37" s="242">
        <f>'[2]Armstrong'!$Q$201</f>
        <v>1757.4754449539676</v>
      </c>
      <c r="J37" s="82">
        <v>5.76</v>
      </c>
      <c r="K37" s="216">
        <v>2550</v>
      </c>
      <c r="L37" s="224">
        <v>2500</v>
      </c>
      <c r="M37" s="226">
        <v>2450</v>
      </c>
    </row>
    <row r="38" spans="1:13" s="219" customFormat="1" ht="15.75">
      <c r="A38" s="551"/>
      <c r="B38" s="238" t="s">
        <v>61</v>
      </c>
      <c r="C38" s="238" t="s">
        <v>62</v>
      </c>
      <c r="D38" s="238" t="s">
        <v>295</v>
      </c>
      <c r="E38" s="238" t="s">
        <v>7</v>
      </c>
      <c r="F38" s="84" t="s">
        <v>210</v>
      </c>
      <c r="G38" s="84">
        <v>16</v>
      </c>
      <c r="H38" s="84">
        <v>5.76</v>
      </c>
      <c r="I38" s="229">
        <f>'[1]Armstrong'!$Q$32</f>
        <v>1593.1824849539676</v>
      </c>
      <c r="J38" s="82">
        <v>5.76</v>
      </c>
      <c r="K38" s="216">
        <v>2450</v>
      </c>
      <c r="L38" s="224">
        <v>2400</v>
      </c>
      <c r="M38" s="226">
        <v>2350</v>
      </c>
    </row>
    <row r="39" spans="1:13" ht="15.75">
      <c r="A39" s="543" t="s">
        <v>350</v>
      </c>
      <c r="B39" s="246" t="s">
        <v>61</v>
      </c>
      <c r="C39" s="246" t="s">
        <v>62</v>
      </c>
      <c r="D39" s="238" t="s">
        <v>295</v>
      </c>
      <c r="E39" s="246" t="s">
        <v>7</v>
      </c>
      <c r="F39" s="246" t="s">
        <v>15</v>
      </c>
      <c r="G39" s="81">
        <v>16</v>
      </c>
      <c r="H39" s="81">
        <v>5.76</v>
      </c>
      <c r="I39" s="83">
        <f>'[1]Armstrong'!$Q$35</f>
        <v>1756.0771734343436</v>
      </c>
      <c r="J39" s="82">
        <v>5.76</v>
      </c>
      <c r="K39" s="74">
        <v>2400</v>
      </c>
      <c r="L39" s="75">
        <v>2350</v>
      </c>
      <c r="M39" s="252">
        <v>2300</v>
      </c>
    </row>
    <row r="40" spans="1:13" ht="15.75">
      <c r="A40" s="543"/>
      <c r="B40" s="246" t="s">
        <v>61</v>
      </c>
      <c r="C40" s="246" t="s">
        <v>62</v>
      </c>
      <c r="D40" s="238" t="s">
        <v>295</v>
      </c>
      <c r="E40" s="246" t="s">
        <v>13</v>
      </c>
      <c r="F40" s="246" t="s">
        <v>15</v>
      </c>
      <c r="G40" s="81">
        <v>16</v>
      </c>
      <c r="H40" s="81">
        <v>5.76</v>
      </c>
      <c r="I40" s="83">
        <f>'[3]Armstrong'!$Q$186</f>
        <v>3035.2031206762854</v>
      </c>
      <c r="J40" s="82">
        <v>5.76</v>
      </c>
      <c r="K40" s="74">
        <v>3650</v>
      </c>
      <c r="L40" s="75">
        <v>3600</v>
      </c>
      <c r="M40" s="252">
        <v>3550</v>
      </c>
    </row>
    <row r="41" spans="1:13" ht="15.75">
      <c r="A41" s="543"/>
      <c r="B41" s="246" t="s">
        <v>61</v>
      </c>
      <c r="C41" s="246" t="s">
        <v>62</v>
      </c>
      <c r="D41" s="238" t="s">
        <v>295</v>
      </c>
      <c r="E41" s="246" t="s">
        <v>11</v>
      </c>
      <c r="F41" s="246" t="s">
        <v>15</v>
      </c>
      <c r="G41" s="81">
        <v>16</v>
      </c>
      <c r="H41" s="81">
        <v>5.76</v>
      </c>
      <c r="I41" s="83">
        <f>'[3]Armstrong'!$Q$183</f>
        <v>2805.877530676285</v>
      </c>
      <c r="J41" s="82">
        <v>5.76</v>
      </c>
      <c r="K41" s="74">
        <v>3500</v>
      </c>
      <c r="L41" s="75">
        <v>3450</v>
      </c>
      <c r="M41" s="252">
        <v>3400</v>
      </c>
    </row>
    <row r="42" spans="1:13" ht="15.75" hidden="1">
      <c r="A42" s="247" t="s">
        <v>208</v>
      </c>
      <c r="B42" s="405" t="s">
        <v>61</v>
      </c>
      <c r="C42" s="405" t="s">
        <v>62</v>
      </c>
      <c r="D42" s="404" t="s">
        <v>295</v>
      </c>
      <c r="E42" s="246" t="s">
        <v>7</v>
      </c>
      <c r="F42" s="405" t="s">
        <v>250</v>
      </c>
      <c r="G42" s="81">
        <v>16</v>
      </c>
      <c r="H42" s="77">
        <v>4.32</v>
      </c>
      <c r="I42" s="77"/>
      <c r="J42" s="82">
        <v>5.76</v>
      </c>
      <c r="K42" s="74"/>
      <c r="L42" s="75"/>
      <c r="M42" s="252">
        <v>4800</v>
      </c>
    </row>
    <row r="43" spans="1:13" ht="15.75" hidden="1">
      <c r="A43" s="543" t="s">
        <v>239</v>
      </c>
      <c r="B43" s="405" t="s">
        <v>61</v>
      </c>
      <c r="C43" s="405" t="s">
        <v>62</v>
      </c>
      <c r="D43" s="404" t="s">
        <v>295</v>
      </c>
      <c r="E43" s="246" t="s">
        <v>13</v>
      </c>
      <c r="F43" s="405" t="s">
        <v>343</v>
      </c>
      <c r="G43" s="81">
        <v>16</v>
      </c>
      <c r="H43" s="77"/>
      <c r="I43" s="77">
        <f>'[3]Armstrong'!$Q$69</f>
        <v>2990.4710864102562</v>
      </c>
      <c r="J43" s="82">
        <v>5.76</v>
      </c>
      <c r="K43" s="74">
        <f>I43*1.2</f>
        <v>3588.565303692307</v>
      </c>
      <c r="L43" s="75">
        <f>I43*1.15</f>
        <v>3439.0417493717946</v>
      </c>
      <c r="M43" s="252">
        <f>I43*1.1</f>
        <v>3289.518195051282</v>
      </c>
    </row>
    <row r="44" spans="1:13" ht="15.75" hidden="1">
      <c r="A44" s="543"/>
      <c r="B44" s="405" t="s">
        <v>61</v>
      </c>
      <c r="C44" s="405" t="s">
        <v>62</v>
      </c>
      <c r="D44" s="404" t="s">
        <v>295</v>
      </c>
      <c r="E44" s="246" t="s">
        <v>11</v>
      </c>
      <c r="F44" s="405" t="s">
        <v>25</v>
      </c>
      <c r="G44" s="81">
        <v>16</v>
      </c>
      <c r="H44" s="77"/>
      <c r="I44" s="77">
        <f>'[3]Armstrong'!$Q$66</f>
        <v>2757.722726410257</v>
      </c>
      <c r="J44" s="82">
        <v>5.76</v>
      </c>
      <c r="K44" s="74">
        <f>I44*1.2</f>
        <v>3309.2672716923084</v>
      </c>
      <c r="L44" s="75">
        <f>I44*1.15</f>
        <v>3171.3811353717956</v>
      </c>
      <c r="M44" s="252">
        <f>I44*1.1</f>
        <v>3033.4949990512832</v>
      </c>
    </row>
    <row r="45" spans="1:13" ht="15.75" hidden="1">
      <c r="A45" s="247" t="s">
        <v>205</v>
      </c>
      <c r="B45" s="405" t="s">
        <v>61</v>
      </c>
      <c r="C45" s="405" t="s">
        <v>62</v>
      </c>
      <c r="D45" s="404" t="s">
        <v>295</v>
      </c>
      <c r="E45" s="238"/>
      <c r="F45" s="405" t="s">
        <v>33</v>
      </c>
      <c r="G45" s="81">
        <v>16</v>
      </c>
      <c r="H45" s="242"/>
      <c r="I45" s="242"/>
      <c r="J45" s="82">
        <v>5.76</v>
      </c>
      <c r="K45" s="74"/>
      <c r="L45" s="75"/>
      <c r="M45" s="252">
        <v>6500</v>
      </c>
    </row>
    <row r="46" spans="1:13" ht="15.75" hidden="1">
      <c r="A46" s="247" t="s">
        <v>206</v>
      </c>
      <c r="B46" s="405" t="s">
        <v>61</v>
      </c>
      <c r="C46" s="405" t="s">
        <v>62</v>
      </c>
      <c r="D46" s="404" t="s">
        <v>295</v>
      </c>
      <c r="E46" s="72" t="s">
        <v>211</v>
      </c>
      <c r="F46" s="405" t="s">
        <v>344</v>
      </c>
      <c r="G46" s="81">
        <v>16</v>
      </c>
      <c r="H46" s="86">
        <v>2.16</v>
      </c>
      <c r="I46" s="86"/>
      <c r="J46" s="82">
        <v>5.76</v>
      </c>
      <c r="K46" s="74"/>
      <c r="L46" s="75"/>
      <c r="M46" s="252">
        <v>18000</v>
      </c>
    </row>
    <row r="47" spans="1:13" ht="15.75" hidden="1">
      <c r="A47" s="247" t="s">
        <v>207</v>
      </c>
      <c r="B47" s="405" t="s">
        <v>61</v>
      </c>
      <c r="C47" s="405" t="s">
        <v>62</v>
      </c>
      <c r="D47" s="404" t="s">
        <v>295</v>
      </c>
      <c r="E47" s="87" t="s">
        <v>212</v>
      </c>
      <c r="F47" s="405" t="s">
        <v>345</v>
      </c>
      <c r="G47" s="81">
        <v>16</v>
      </c>
      <c r="H47" s="86">
        <v>2.16</v>
      </c>
      <c r="I47" s="86"/>
      <c r="J47" s="82">
        <v>5.76</v>
      </c>
      <c r="K47" s="74"/>
      <c r="L47" s="75"/>
      <c r="M47" s="252">
        <v>20000</v>
      </c>
    </row>
    <row r="48" spans="1:13" ht="15.75" hidden="1">
      <c r="A48" s="543" t="s">
        <v>20</v>
      </c>
      <c r="B48" s="405" t="s">
        <v>61</v>
      </c>
      <c r="C48" s="405" t="s">
        <v>62</v>
      </c>
      <c r="D48" s="404" t="s">
        <v>295</v>
      </c>
      <c r="E48" s="246" t="s">
        <v>7</v>
      </c>
      <c r="F48" s="405" t="s">
        <v>346</v>
      </c>
      <c r="G48" s="81">
        <v>16</v>
      </c>
      <c r="H48" s="245">
        <v>5.76</v>
      </c>
      <c r="I48" s="245"/>
      <c r="J48" s="82">
        <v>5.76</v>
      </c>
      <c r="K48" s="74">
        <v>1380</v>
      </c>
      <c r="L48" s="75">
        <v>1300</v>
      </c>
      <c r="M48" s="252">
        <v>1230</v>
      </c>
    </row>
    <row r="49" spans="1:13" ht="15.75" hidden="1">
      <c r="A49" s="543"/>
      <c r="B49" s="405" t="s">
        <v>61</v>
      </c>
      <c r="C49" s="405" t="s">
        <v>62</v>
      </c>
      <c r="D49" s="404" t="s">
        <v>295</v>
      </c>
      <c r="E49" s="246" t="s">
        <v>7</v>
      </c>
      <c r="F49" s="405" t="s">
        <v>347</v>
      </c>
      <c r="G49" s="81">
        <v>16</v>
      </c>
      <c r="H49" s="245">
        <v>5.04</v>
      </c>
      <c r="I49" s="245">
        <f>'[3]Armstrong'!$Q$63</f>
        <v>1955.9961049539677</v>
      </c>
      <c r="J49" s="82">
        <v>5.76</v>
      </c>
      <c r="K49" s="74">
        <f>I49*1.2</f>
        <v>2347.195325944761</v>
      </c>
      <c r="L49" s="75">
        <f>I49*1.15</f>
        <v>2249.3955206970627</v>
      </c>
      <c r="M49" s="252">
        <f>I49*1.1</f>
        <v>2151.5957154493644</v>
      </c>
    </row>
    <row r="50" spans="1:13" ht="15.75" hidden="1">
      <c r="A50" s="247" t="s">
        <v>22</v>
      </c>
      <c r="B50" s="405" t="s">
        <v>61</v>
      </c>
      <c r="C50" s="405" t="s">
        <v>62</v>
      </c>
      <c r="D50" s="404" t="s">
        <v>295</v>
      </c>
      <c r="E50" s="246" t="s">
        <v>7</v>
      </c>
      <c r="F50" s="405" t="s">
        <v>348</v>
      </c>
      <c r="G50" s="81">
        <v>16</v>
      </c>
      <c r="H50" s="245">
        <v>5.76</v>
      </c>
      <c r="I50" s="245"/>
      <c r="J50" s="82">
        <v>5.76</v>
      </c>
      <c r="K50" s="74">
        <v>1560</v>
      </c>
      <c r="L50" s="75">
        <v>1460</v>
      </c>
      <c r="M50" s="252">
        <v>1380</v>
      </c>
    </row>
    <row r="51" spans="1:13" ht="15.75" hidden="1">
      <c r="A51" s="247" t="s">
        <v>23</v>
      </c>
      <c r="B51" s="405" t="s">
        <v>61</v>
      </c>
      <c r="C51" s="405" t="s">
        <v>62</v>
      </c>
      <c r="D51" s="404" t="s">
        <v>295</v>
      </c>
      <c r="E51" s="246" t="s">
        <v>7</v>
      </c>
      <c r="F51" s="405" t="s">
        <v>349</v>
      </c>
      <c r="G51" s="81">
        <v>16</v>
      </c>
      <c r="H51" s="245">
        <v>7.2</v>
      </c>
      <c r="I51" s="245"/>
      <c r="J51" s="82">
        <v>5.76</v>
      </c>
      <c r="K51" s="74">
        <v>1560</v>
      </c>
      <c r="L51" s="75">
        <v>1450</v>
      </c>
      <c r="M51" s="252">
        <v>1380</v>
      </c>
    </row>
    <row r="52" spans="1:13" ht="15.75">
      <c r="A52" s="407" t="s">
        <v>350</v>
      </c>
      <c r="B52" s="405" t="s">
        <v>61</v>
      </c>
      <c r="C52" s="405" t="s">
        <v>62</v>
      </c>
      <c r="D52" s="404" t="s">
        <v>295</v>
      </c>
      <c r="E52" s="405" t="s">
        <v>7</v>
      </c>
      <c r="F52" s="405" t="s">
        <v>18</v>
      </c>
      <c r="G52" s="81">
        <v>12</v>
      </c>
      <c r="H52" s="406"/>
      <c r="I52" s="406"/>
      <c r="J52" s="82">
        <v>5.76</v>
      </c>
      <c r="K52" s="74">
        <v>2200</v>
      </c>
      <c r="L52" s="75">
        <v>2150</v>
      </c>
      <c r="M52" s="252">
        <v>2100</v>
      </c>
    </row>
    <row r="53" spans="1:13" ht="15.75">
      <c r="A53" s="247" t="s">
        <v>249</v>
      </c>
      <c r="B53" s="246" t="s">
        <v>61</v>
      </c>
      <c r="C53" s="246" t="s">
        <v>62</v>
      </c>
      <c r="D53" s="238" t="s">
        <v>295</v>
      </c>
      <c r="E53" s="246" t="s">
        <v>7</v>
      </c>
      <c r="F53" s="246" t="s">
        <v>15</v>
      </c>
      <c r="G53" s="81">
        <v>16</v>
      </c>
      <c r="H53" s="245">
        <v>7</v>
      </c>
      <c r="I53" s="245"/>
      <c r="J53" s="82">
        <v>5.76</v>
      </c>
      <c r="K53" s="74">
        <v>3650</v>
      </c>
      <c r="L53" s="75">
        <v>3500</v>
      </c>
      <c r="M53" s="252">
        <v>3450</v>
      </c>
    </row>
    <row r="54" spans="1:13" s="219" customFormat="1" ht="15.75">
      <c r="A54" s="225" t="s">
        <v>240</v>
      </c>
      <c r="B54" s="238" t="s">
        <v>61</v>
      </c>
      <c r="C54" s="238" t="s">
        <v>62</v>
      </c>
      <c r="D54" s="238" t="s">
        <v>295</v>
      </c>
      <c r="E54" s="238" t="s">
        <v>7</v>
      </c>
      <c r="F54" s="238" t="s">
        <v>15</v>
      </c>
      <c r="G54" s="81">
        <v>16</v>
      </c>
      <c r="H54" s="242">
        <v>7</v>
      </c>
      <c r="I54" s="242"/>
      <c r="J54" s="82">
        <v>5.76</v>
      </c>
      <c r="K54" s="216">
        <v>2000</v>
      </c>
      <c r="L54" s="224">
        <v>1900</v>
      </c>
      <c r="M54" s="226">
        <v>1800</v>
      </c>
    </row>
    <row r="55" spans="1:13" ht="15.75">
      <c r="A55" s="543" t="s">
        <v>244</v>
      </c>
      <c r="B55" s="246" t="s">
        <v>61</v>
      </c>
      <c r="C55" s="246" t="s">
        <v>62</v>
      </c>
      <c r="D55" s="238" t="s">
        <v>295</v>
      </c>
      <c r="E55" s="238" t="s">
        <v>13</v>
      </c>
      <c r="F55" s="246" t="s">
        <v>24</v>
      </c>
      <c r="G55" s="245">
        <v>10</v>
      </c>
      <c r="H55" s="245">
        <v>7.2</v>
      </c>
      <c r="I55" s="245">
        <f>'[3]Armstrong'!$Q$60</f>
        <v>1955.9961049539677</v>
      </c>
      <c r="J55" s="73">
        <v>7.2</v>
      </c>
      <c r="K55" s="74">
        <v>3750</v>
      </c>
      <c r="L55" s="75">
        <v>3650</v>
      </c>
      <c r="M55" s="252">
        <v>3600</v>
      </c>
    </row>
    <row r="56" spans="1:13" ht="16.5" thickBot="1">
      <c r="A56" s="543"/>
      <c r="B56" s="246" t="s">
        <v>61</v>
      </c>
      <c r="C56" s="246" t="s">
        <v>62</v>
      </c>
      <c r="D56" s="238" t="s">
        <v>295</v>
      </c>
      <c r="E56" s="246" t="s">
        <v>7</v>
      </c>
      <c r="F56" s="246" t="s">
        <v>24</v>
      </c>
      <c r="G56" s="245">
        <v>10</v>
      </c>
      <c r="H56" s="245">
        <v>7.2</v>
      </c>
      <c r="I56" s="245">
        <f>'[1]Armstrong'!$Q$20</f>
        <v>1685.5972749539678</v>
      </c>
      <c r="J56" s="73">
        <v>7.2</v>
      </c>
      <c r="K56" s="88">
        <v>3300</v>
      </c>
      <c r="L56" s="75">
        <v>3200</v>
      </c>
      <c r="M56" s="252">
        <v>3100</v>
      </c>
    </row>
    <row r="57" spans="1:13" ht="18" customHeight="1" hidden="1">
      <c r="A57" s="247" t="s">
        <v>21</v>
      </c>
      <c r="B57" s="246" t="s">
        <v>61</v>
      </c>
      <c r="C57" s="246" t="s">
        <v>62</v>
      </c>
      <c r="D57" s="72" t="s">
        <v>64</v>
      </c>
      <c r="E57" s="246" t="s">
        <v>11</v>
      </c>
      <c r="F57" s="246" t="s">
        <v>15</v>
      </c>
      <c r="G57" s="245">
        <v>14</v>
      </c>
      <c r="H57" s="245">
        <v>5.04</v>
      </c>
      <c r="I57" s="245"/>
      <c r="J57" s="245"/>
      <c r="K57" s="74">
        <v>1860</v>
      </c>
      <c r="L57" s="75">
        <v>1730</v>
      </c>
      <c r="M57" s="252">
        <v>1650</v>
      </c>
    </row>
    <row r="58" spans="1:13" ht="18" customHeight="1" hidden="1">
      <c r="A58" s="548" t="s">
        <v>68</v>
      </c>
      <c r="B58" s="549"/>
      <c r="C58" s="549"/>
      <c r="D58" s="549"/>
      <c r="E58" s="549"/>
      <c r="F58" s="549"/>
      <c r="G58" s="549"/>
      <c r="H58" s="549"/>
      <c r="I58" s="549"/>
      <c r="J58" s="549"/>
      <c r="K58" s="549"/>
      <c r="L58" s="549"/>
      <c r="M58" s="550"/>
    </row>
    <row r="59" spans="1:13" ht="18" customHeight="1" hidden="1">
      <c r="A59" s="543" t="s">
        <v>42</v>
      </c>
      <c r="B59" s="545" t="s">
        <v>61</v>
      </c>
      <c r="C59" s="545" t="s">
        <v>62</v>
      </c>
      <c r="D59" s="545" t="s">
        <v>64</v>
      </c>
      <c r="E59" s="246" t="s">
        <v>7</v>
      </c>
      <c r="F59" s="246" t="s">
        <v>15</v>
      </c>
      <c r="G59" s="245">
        <v>16</v>
      </c>
      <c r="H59" s="246">
        <v>5.76</v>
      </c>
      <c r="I59" s="89">
        <f>'[1]Armstrong'!$Q$23</f>
        <v>2227.4294006762852</v>
      </c>
      <c r="J59" s="89"/>
      <c r="K59" s="90">
        <v>2680</v>
      </c>
      <c r="L59" s="90">
        <v>2570</v>
      </c>
      <c r="M59" s="91">
        <f>I59*1.1</f>
        <v>2450.172340743914</v>
      </c>
    </row>
    <row r="60" spans="1:13" ht="18" customHeight="1" hidden="1">
      <c r="A60" s="543"/>
      <c r="B60" s="545"/>
      <c r="C60" s="545"/>
      <c r="D60" s="545"/>
      <c r="E60" s="246" t="s">
        <v>11</v>
      </c>
      <c r="F60" s="246" t="s">
        <v>15</v>
      </c>
      <c r="G60" s="245">
        <v>14</v>
      </c>
      <c r="H60" s="246">
        <v>5.04</v>
      </c>
      <c r="I60" s="246"/>
      <c r="J60" s="246"/>
      <c r="K60" s="90">
        <v>3410</v>
      </c>
      <c r="L60" s="90">
        <v>3190</v>
      </c>
      <c r="M60" s="91">
        <v>3040</v>
      </c>
    </row>
    <row r="61" spans="1:13" ht="15.75" customHeight="1" hidden="1">
      <c r="A61" s="543"/>
      <c r="B61" s="545"/>
      <c r="C61" s="545"/>
      <c r="D61" s="545"/>
      <c r="E61" s="246" t="s">
        <v>13</v>
      </c>
      <c r="F61" s="246" t="s">
        <v>15</v>
      </c>
      <c r="G61" s="245">
        <v>14</v>
      </c>
      <c r="H61" s="246">
        <v>5.04</v>
      </c>
      <c r="I61" s="246"/>
      <c r="J61" s="246"/>
      <c r="K61" s="90">
        <v>3740</v>
      </c>
      <c r="L61" s="90">
        <v>3490</v>
      </c>
      <c r="M61" s="91">
        <v>3330</v>
      </c>
    </row>
    <row r="62" spans="1:13" ht="15" customHeight="1" hidden="1">
      <c r="A62" s="548" t="s">
        <v>102</v>
      </c>
      <c r="B62" s="549"/>
      <c r="C62" s="549"/>
      <c r="D62" s="549"/>
      <c r="E62" s="549"/>
      <c r="F62" s="549"/>
      <c r="G62" s="549"/>
      <c r="H62" s="549"/>
      <c r="I62" s="549"/>
      <c r="J62" s="549"/>
      <c r="K62" s="549"/>
      <c r="L62" s="549"/>
      <c r="M62" s="550"/>
    </row>
    <row r="63" spans="1:13" ht="15.75" hidden="1">
      <c r="A63" s="92" t="s">
        <v>36</v>
      </c>
      <c r="B63" s="246" t="s">
        <v>61</v>
      </c>
      <c r="C63" s="246" t="s">
        <v>62</v>
      </c>
      <c r="D63" s="72" t="s">
        <v>64</v>
      </c>
      <c r="E63" s="246" t="s">
        <v>7</v>
      </c>
      <c r="F63" s="246" t="s">
        <v>15</v>
      </c>
      <c r="G63" s="245">
        <v>12</v>
      </c>
      <c r="H63" s="246">
        <v>4.32</v>
      </c>
      <c r="I63" s="246"/>
      <c r="J63" s="246"/>
      <c r="K63" s="93">
        <v>4410</v>
      </c>
      <c r="L63" s="93">
        <v>4120</v>
      </c>
      <c r="M63" s="94">
        <v>3930</v>
      </c>
    </row>
    <row r="64" spans="1:13" ht="33.75" customHeight="1" hidden="1">
      <c r="A64" s="92" t="s">
        <v>37</v>
      </c>
      <c r="B64" s="246" t="s">
        <v>61</v>
      </c>
      <c r="C64" s="246" t="s">
        <v>62</v>
      </c>
      <c r="D64" s="72" t="s">
        <v>64</v>
      </c>
      <c r="E64" s="246" t="s">
        <v>7</v>
      </c>
      <c r="F64" s="246" t="s">
        <v>38</v>
      </c>
      <c r="G64" s="245">
        <v>8</v>
      </c>
      <c r="H64" s="246">
        <v>5.76</v>
      </c>
      <c r="I64" s="246"/>
      <c r="J64" s="246"/>
      <c r="K64" s="93">
        <v>5360</v>
      </c>
      <c r="L64" s="93">
        <v>5010</v>
      </c>
      <c r="M64" s="94">
        <v>4780</v>
      </c>
    </row>
    <row r="65" spans="1:13" ht="15" customHeight="1" hidden="1">
      <c r="A65" s="548" t="s">
        <v>69</v>
      </c>
      <c r="B65" s="549"/>
      <c r="C65" s="549"/>
      <c r="D65" s="549"/>
      <c r="E65" s="549"/>
      <c r="F65" s="549"/>
      <c r="G65" s="549"/>
      <c r="H65" s="549"/>
      <c r="I65" s="549"/>
      <c r="J65" s="549"/>
      <c r="K65" s="549"/>
      <c r="L65" s="549"/>
      <c r="M65" s="550"/>
    </row>
    <row r="66" spans="1:13" ht="15.75" hidden="1">
      <c r="A66" s="95" t="s">
        <v>39</v>
      </c>
      <c r="B66" s="246" t="s">
        <v>61</v>
      </c>
      <c r="C66" s="246" t="s">
        <v>62</v>
      </c>
      <c r="D66" s="72" t="s">
        <v>64</v>
      </c>
      <c r="E66" s="53" t="s">
        <v>7</v>
      </c>
      <c r="F66" s="53" t="s">
        <v>15</v>
      </c>
      <c r="G66" s="53">
        <v>16</v>
      </c>
      <c r="H66" s="53">
        <v>5.76</v>
      </c>
      <c r="I66" s="96">
        <f>'[1]Armstrong'!$Q$38</f>
        <v>3087.6567448296596</v>
      </c>
      <c r="J66" s="96"/>
      <c r="K66" s="97">
        <f>I66*1.2</f>
        <v>3705.188093795591</v>
      </c>
      <c r="L66" s="97">
        <f>I66*1.15</f>
        <v>3550.8052565541084</v>
      </c>
      <c r="M66" s="98">
        <f>I66*1.1</f>
        <v>3396.422419312626</v>
      </c>
    </row>
    <row r="67" spans="1:13" ht="15.75" hidden="1">
      <c r="A67" s="543" t="s">
        <v>40</v>
      </c>
      <c r="B67" s="545" t="s">
        <v>61</v>
      </c>
      <c r="C67" s="545" t="s">
        <v>62</v>
      </c>
      <c r="D67" s="72" t="s">
        <v>64</v>
      </c>
      <c r="E67" s="246" t="s">
        <v>11</v>
      </c>
      <c r="F67" s="246" t="s">
        <v>15</v>
      </c>
      <c r="G67" s="246">
        <v>14</v>
      </c>
      <c r="H67" s="246">
        <v>5.04</v>
      </c>
      <c r="I67" s="89">
        <f>'[3]Armstrong'!$Q$48</f>
        <v>3494.96637482966</v>
      </c>
      <c r="J67" s="89"/>
      <c r="K67" s="97">
        <f>I67*1.2</f>
        <v>4193.959649795592</v>
      </c>
      <c r="L67" s="97">
        <f>I67*1.15</f>
        <v>4019.2113310541085</v>
      </c>
      <c r="M67" s="98">
        <f>I67*1.1</f>
        <v>3844.4630123126262</v>
      </c>
    </row>
    <row r="68" spans="1:13" ht="15.75" hidden="1">
      <c r="A68" s="543"/>
      <c r="B68" s="545"/>
      <c r="C68" s="545"/>
      <c r="D68" s="72" t="s">
        <v>64</v>
      </c>
      <c r="E68" s="246" t="s">
        <v>13</v>
      </c>
      <c r="F68" s="246" t="s">
        <v>15</v>
      </c>
      <c r="G68" s="246">
        <v>14</v>
      </c>
      <c r="H68" s="246">
        <v>5.04</v>
      </c>
      <c r="I68" s="89">
        <f>'[3]Armstrong'!$Q$51</f>
        <v>3710.6008848296597</v>
      </c>
      <c r="J68" s="89"/>
      <c r="K68" s="97">
        <f>I68*1.2</f>
        <v>4452.721061795592</v>
      </c>
      <c r="L68" s="97">
        <f>I68*1.15</f>
        <v>4267.191017554108</v>
      </c>
      <c r="M68" s="98">
        <f>I68*1.1</f>
        <v>4081.660973312626</v>
      </c>
    </row>
    <row r="69" spans="1:15" ht="15.75" hidden="1">
      <c r="A69" s="247" t="s">
        <v>41</v>
      </c>
      <c r="B69" s="246" t="s">
        <v>61</v>
      </c>
      <c r="C69" s="246" t="s">
        <v>62</v>
      </c>
      <c r="D69" s="72" t="s">
        <v>64</v>
      </c>
      <c r="E69" s="246" t="s">
        <v>7</v>
      </c>
      <c r="F69" s="246" t="s">
        <v>15</v>
      </c>
      <c r="G69" s="246">
        <v>16</v>
      </c>
      <c r="H69" s="246">
        <v>5.76</v>
      </c>
      <c r="I69" s="246"/>
      <c r="J69" s="246"/>
      <c r="K69" s="99">
        <v>4630</v>
      </c>
      <c r="L69" s="99">
        <v>4330</v>
      </c>
      <c r="M69" s="100">
        <v>4120</v>
      </c>
      <c r="O69" s="5"/>
    </row>
    <row r="70" spans="1:13" ht="31.5" customHeight="1" hidden="1">
      <c r="A70" s="560" t="s">
        <v>67</v>
      </c>
      <c r="B70" s="561"/>
      <c r="C70" s="561"/>
      <c r="D70" s="561"/>
      <c r="E70" s="561"/>
      <c r="F70" s="561"/>
      <c r="G70" s="561"/>
      <c r="H70" s="561"/>
      <c r="I70" s="561"/>
      <c r="J70" s="561"/>
      <c r="K70" s="561"/>
      <c r="L70" s="561"/>
      <c r="M70" s="562"/>
    </row>
    <row r="71" spans="1:13" ht="15.75" hidden="1">
      <c r="A71" s="543" t="s">
        <v>26</v>
      </c>
      <c r="B71" s="545" t="s">
        <v>61</v>
      </c>
      <c r="C71" s="545" t="s">
        <v>62</v>
      </c>
      <c r="D71" s="547" t="s">
        <v>64</v>
      </c>
      <c r="E71" s="246" t="s">
        <v>7</v>
      </c>
      <c r="F71" s="246" t="s">
        <v>27</v>
      </c>
      <c r="G71" s="245">
        <v>20</v>
      </c>
      <c r="H71" s="101">
        <v>14.4</v>
      </c>
      <c r="I71" s="101"/>
      <c r="J71" s="101"/>
      <c r="K71" s="102">
        <v>3250</v>
      </c>
      <c r="L71" s="103">
        <v>3040</v>
      </c>
      <c r="M71" s="104">
        <v>2890</v>
      </c>
    </row>
    <row r="72" spans="1:13" ht="15.75" hidden="1">
      <c r="A72" s="543"/>
      <c r="B72" s="545"/>
      <c r="C72" s="545"/>
      <c r="D72" s="547"/>
      <c r="E72" s="246" t="s">
        <v>7</v>
      </c>
      <c r="F72" s="246" t="s">
        <v>15</v>
      </c>
      <c r="G72" s="245">
        <v>40</v>
      </c>
      <c r="H72" s="101">
        <v>14.4</v>
      </c>
      <c r="I72" s="101"/>
      <c r="J72" s="101"/>
      <c r="K72" s="102">
        <v>3300</v>
      </c>
      <c r="L72" s="103">
        <v>3080</v>
      </c>
      <c r="M72" s="104">
        <v>2940</v>
      </c>
    </row>
    <row r="73" spans="1:13" ht="15.75" hidden="1">
      <c r="A73" s="543"/>
      <c r="B73" s="545"/>
      <c r="C73" s="545"/>
      <c r="D73" s="547"/>
      <c r="E73" s="246" t="s">
        <v>11</v>
      </c>
      <c r="F73" s="246" t="s">
        <v>25</v>
      </c>
      <c r="G73" s="245">
        <v>10</v>
      </c>
      <c r="H73" s="101">
        <v>3.6</v>
      </c>
      <c r="I73" s="101"/>
      <c r="J73" s="101"/>
      <c r="K73" s="102">
        <v>5760</v>
      </c>
      <c r="L73" s="103">
        <v>5380</v>
      </c>
      <c r="M73" s="104">
        <v>5130</v>
      </c>
    </row>
    <row r="74" spans="1:13" ht="15.75" hidden="1">
      <c r="A74" s="543"/>
      <c r="B74" s="545"/>
      <c r="C74" s="545"/>
      <c r="D74" s="547"/>
      <c r="E74" s="246" t="s">
        <v>13</v>
      </c>
      <c r="F74" s="246" t="s">
        <v>25</v>
      </c>
      <c r="G74" s="245">
        <v>10</v>
      </c>
      <c r="H74" s="101">
        <v>3.6</v>
      </c>
      <c r="I74" s="101"/>
      <c r="J74" s="101"/>
      <c r="K74" s="102">
        <v>5860</v>
      </c>
      <c r="L74" s="103">
        <v>5480</v>
      </c>
      <c r="M74" s="104">
        <v>5220</v>
      </c>
    </row>
    <row r="75" spans="1:13" ht="15.75" hidden="1">
      <c r="A75" s="247" t="s">
        <v>28</v>
      </c>
      <c r="B75" s="246" t="s">
        <v>61</v>
      </c>
      <c r="C75" s="246" t="s">
        <v>62</v>
      </c>
      <c r="D75" s="76" t="s">
        <v>64</v>
      </c>
      <c r="E75" s="246" t="s">
        <v>7</v>
      </c>
      <c r="F75" s="246" t="s">
        <v>15</v>
      </c>
      <c r="G75" s="245">
        <v>40</v>
      </c>
      <c r="H75" s="101">
        <v>14.4</v>
      </c>
      <c r="I75" s="101"/>
      <c r="J75" s="101"/>
      <c r="K75" s="102">
        <v>4070</v>
      </c>
      <c r="L75" s="103">
        <v>3800</v>
      </c>
      <c r="M75" s="104">
        <v>3620</v>
      </c>
    </row>
    <row r="76" spans="1:13" ht="15.75" hidden="1">
      <c r="A76" s="247" t="s">
        <v>29</v>
      </c>
      <c r="B76" s="246" t="s">
        <v>61</v>
      </c>
      <c r="C76" s="246" t="s">
        <v>62</v>
      </c>
      <c r="D76" s="76" t="s">
        <v>64</v>
      </c>
      <c r="E76" s="246" t="s">
        <v>7</v>
      </c>
      <c r="F76" s="246" t="s">
        <v>15</v>
      </c>
      <c r="G76" s="245">
        <v>40</v>
      </c>
      <c r="H76" s="101">
        <v>14.4</v>
      </c>
      <c r="I76" s="101"/>
      <c r="J76" s="101"/>
      <c r="K76" s="102">
        <v>4250</v>
      </c>
      <c r="L76" s="103">
        <v>3970</v>
      </c>
      <c r="M76" s="104">
        <v>3780</v>
      </c>
    </row>
    <row r="77" spans="1:13" ht="15.75" hidden="1">
      <c r="A77" s="543" t="s">
        <v>30</v>
      </c>
      <c r="B77" s="545" t="s">
        <v>61</v>
      </c>
      <c r="C77" s="545" t="s">
        <v>62</v>
      </c>
      <c r="D77" s="545" t="s">
        <v>64</v>
      </c>
      <c r="E77" s="246" t="s">
        <v>7</v>
      </c>
      <c r="F77" s="246" t="s">
        <v>15</v>
      </c>
      <c r="G77" s="245">
        <v>40</v>
      </c>
      <c r="H77" s="101">
        <v>14.4</v>
      </c>
      <c r="I77" s="101"/>
      <c r="J77" s="101"/>
      <c r="K77" s="102">
        <v>3260</v>
      </c>
      <c r="L77" s="103">
        <v>3040</v>
      </c>
      <c r="M77" s="104">
        <v>2900</v>
      </c>
    </row>
    <row r="78" spans="1:13" ht="15.75" hidden="1">
      <c r="A78" s="543"/>
      <c r="B78" s="545"/>
      <c r="C78" s="545"/>
      <c r="D78" s="545"/>
      <c r="E78" s="246" t="s">
        <v>11</v>
      </c>
      <c r="F78" s="246" t="s">
        <v>15</v>
      </c>
      <c r="G78" s="245">
        <v>20</v>
      </c>
      <c r="H78" s="101">
        <v>7.2</v>
      </c>
      <c r="I78" s="101"/>
      <c r="J78" s="101"/>
      <c r="K78" s="102">
        <v>4150</v>
      </c>
      <c r="L78" s="103">
        <v>3880</v>
      </c>
      <c r="M78" s="104">
        <v>3690</v>
      </c>
    </row>
    <row r="79" spans="1:13" ht="15.75" hidden="1">
      <c r="A79" s="543"/>
      <c r="B79" s="545"/>
      <c r="C79" s="545"/>
      <c r="D79" s="545"/>
      <c r="E79" s="246" t="s">
        <v>13</v>
      </c>
      <c r="F79" s="246" t="s">
        <v>31</v>
      </c>
      <c r="G79" s="245">
        <v>20</v>
      </c>
      <c r="H79" s="101">
        <v>7.2</v>
      </c>
      <c r="I79" s="101"/>
      <c r="J79" s="101"/>
      <c r="K79" s="102">
        <v>4150</v>
      </c>
      <c r="L79" s="103">
        <v>3880</v>
      </c>
      <c r="M79" s="104">
        <v>3690</v>
      </c>
    </row>
    <row r="80" spans="1:13" ht="15.75" customHeight="1" hidden="1">
      <c r="A80" s="543" t="s">
        <v>32</v>
      </c>
      <c r="B80" s="545" t="s">
        <v>61</v>
      </c>
      <c r="C80" s="545" t="s">
        <v>62</v>
      </c>
      <c r="D80" s="545" t="s">
        <v>64</v>
      </c>
      <c r="E80" s="246" t="s">
        <v>7</v>
      </c>
      <c r="F80" s="246" t="s">
        <v>33</v>
      </c>
      <c r="G80" s="245">
        <v>12</v>
      </c>
      <c r="H80" s="101">
        <v>4.32</v>
      </c>
      <c r="I80" s="101"/>
      <c r="J80" s="101"/>
      <c r="K80" s="102">
        <v>4080</v>
      </c>
      <c r="L80" s="103">
        <v>3820</v>
      </c>
      <c r="M80" s="104">
        <v>3640</v>
      </c>
    </row>
    <row r="81" spans="1:13" ht="15.75" customHeight="1" hidden="1">
      <c r="A81" s="543"/>
      <c r="B81" s="545"/>
      <c r="C81" s="545"/>
      <c r="D81" s="545"/>
      <c r="E81" s="246" t="s">
        <v>7</v>
      </c>
      <c r="F81" s="246" t="s">
        <v>35</v>
      </c>
      <c r="G81" s="245">
        <v>6</v>
      </c>
      <c r="H81" s="101">
        <v>4.32</v>
      </c>
      <c r="I81" s="101"/>
      <c r="J81" s="101"/>
      <c r="K81" s="102">
        <v>4080</v>
      </c>
      <c r="L81" s="103">
        <v>3820</v>
      </c>
      <c r="M81" s="104">
        <v>3640</v>
      </c>
    </row>
    <row r="82" spans="1:13" ht="15.75" customHeight="1" hidden="1">
      <c r="A82" s="543"/>
      <c r="B82" s="545"/>
      <c r="C82" s="545"/>
      <c r="D82" s="545"/>
      <c r="E82" s="246" t="s">
        <v>11</v>
      </c>
      <c r="F82" s="246" t="s">
        <v>33</v>
      </c>
      <c r="G82" s="245">
        <v>12</v>
      </c>
      <c r="H82" s="101">
        <v>4.32</v>
      </c>
      <c r="I82" s="101"/>
      <c r="J82" s="101"/>
      <c r="K82" s="102">
        <v>4630</v>
      </c>
      <c r="L82" s="103">
        <v>4330</v>
      </c>
      <c r="M82" s="104">
        <v>4120</v>
      </c>
    </row>
    <row r="83" spans="1:13" ht="15.75" customHeight="1" hidden="1">
      <c r="A83" s="544"/>
      <c r="B83" s="546"/>
      <c r="C83" s="546"/>
      <c r="D83" s="546"/>
      <c r="E83" s="239" t="s">
        <v>34</v>
      </c>
      <c r="F83" s="239" t="s">
        <v>33</v>
      </c>
      <c r="G83" s="105">
        <v>12</v>
      </c>
      <c r="H83" s="106">
        <v>4.32</v>
      </c>
      <c r="I83" s="106"/>
      <c r="J83" s="106"/>
      <c r="K83" s="107">
        <v>5210</v>
      </c>
      <c r="L83" s="108">
        <v>4870</v>
      </c>
      <c r="M83" s="109">
        <v>4630</v>
      </c>
    </row>
    <row r="84" spans="1:13" ht="15.75" customHeight="1" thickBot="1">
      <c r="A84" s="521" t="s">
        <v>70</v>
      </c>
      <c r="B84" s="522"/>
      <c r="C84" s="522"/>
      <c r="D84" s="522"/>
      <c r="E84" s="522"/>
      <c r="F84" s="522"/>
      <c r="G84" s="522"/>
      <c r="H84" s="522"/>
      <c r="I84" s="522"/>
      <c r="J84" s="522"/>
      <c r="K84" s="522"/>
      <c r="L84" s="522"/>
      <c r="M84" s="523"/>
    </row>
    <row r="85" spans="1:13" ht="15.75" customHeight="1" hidden="1" thickBot="1">
      <c r="A85" s="111" t="s">
        <v>47</v>
      </c>
      <c r="B85" s="240" t="s">
        <v>61</v>
      </c>
      <c r="C85" s="240" t="s">
        <v>62</v>
      </c>
      <c r="D85" s="230" t="s">
        <v>64</v>
      </c>
      <c r="E85" s="240" t="s">
        <v>11</v>
      </c>
      <c r="F85" s="240" t="s">
        <v>44</v>
      </c>
      <c r="G85" s="240">
        <v>16</v>
      </c>
      <c r="H85" s="240">
        <v>5.76</v>
      </c>
      <c r="I85" s="240"/>
      <c r="J85" s="240"/>
      <c r="K85" s="112">
        <v>5430</v>
      </c>
      <c r="L85" s="112">
        <v>5260</v>
      </c>
      <c r="M85" s="113">
        <v>5010</v>
      </c>
    </row>
    <row r="86" spans="1:13" ht="15.75" customHeight="1">
      <c r="A86" s="92" t="s">
        <v>235</v>
      </c>
      <c r="B86" s="246" t="s">
        <v>61</v>
      </c>
      <c r="C86" s="246" t="s">
        <v>62</v>
      </c>
      <c r="D86" s="72" t="s">
        <v>64</v>
      </c>
      <c r="E86" s="246" t="s">
        <v>7</v>
      </c>
      <c r="F86" s="246" t="s">
        <v>236</v>
      </c>
      <c r="G86" s="246"/>
      <c r="H86" s="246"/>
      <c r="I86" s="246">
        <f>'[4]Armstrong'!$Q$41</f>
        <v>4831.122904953968</v>
      </c>
      <c r="J86" s="246"/>
      <c r="K86" s="114">
        <v>5800</v>
      </c>
      <c r="L86" s="114">
        <v>5700</v>
      </c>
      <c r="M86" s="115">
        <v>5600</v>
      </c>
    </row>
    <row r="87" spans="1:13" ht="15.75" customHeight="1">
      <c r="A87" s="92" t="s">
        <v>238</v>
      </c>
      <c r="B87" s="246" t="s">
        <v>61</v>
      </c>
      <c r="C87" s="246" t="s">
        <v>62</v>
      </c>
      <c r="D87" s="72" t="s">
        <v>64</v>
      </c>
      <c r="E87" s="246" t="s">
        <v>7</v>
      </c>
      <c r="F87" s="246" t="s">
        <v>236</v>
      </c>
      <c r="G87" s="246"/>
      <c r="H87" s="246"/>
      <c r="I87" s="246">
        <f>'[4]Armstrong'!$Q$44</f>
        <v>4865.350604953967</v>
      </c>
      <c r="J87" s="246"/>
      <c r="K87" s="114">
        <v>5850</v>
      </c>
      <c r="L87" s="114">
        <v>5750</v>
      </c>
      <c r="M87" s="115">
        <v>5650</v>
      </c>
    </row>
    <row r="88" spans="1:13" ht="30.75" customHeight="1" thickBot="1">
      <c r="A88" s="92" t="s">
        <v>237</v>
      </c>
      <c r="B88" s="246" t="s">
        <v>61</v>
      </c>
      <c r="C88" s="246" t="s">
        <v>62</v>
      </c>
      <c r="D88" s="72" t="s">
        <v>64</v>
      </c>
      <c r="E88" s="246" t="s">
        <v>7</v>
      </c>
      <c r="F88" s="246" t="s">
        <v>236</v>
      </c>
      <c r="G88" s="246"/>
      <c r="H88" s="246"/>
      <c r="I88" s="246">
        <f>'[4]Armstrong'!$Q$47</f>
        <v>4423.182693548388</v>
      </c>
      <c r="J88" s="246"/>
      <c r="K88" s="114">
        <v>5300</v>
      </c>
      <c r="L88" s="114">
        <v>5200</v>
      </c>
      <c r="M88" s="115">
        <v>5100</v>
      </c>
    </row>
    <row r="89" spans="1:13" ht="15.75" customHeight="1" hidden="1">
      <c r="A89" s="92" t="s">
        <v>43</v>
      </c>
      <c r="B89" s="246" t="s">
        <v>61</v>
      </c>
      <c r="C89" s="246" t="s">
        <v>62</v>
      </c>
      <c r="D89" s="72" t="s">
        <v>64</v>
      </c>
      <c r="E89" s="246" t="s">
        <v>7</v>
      </c>
      <c r="F89" s="246" t="s">
        <v>44</v>
      </c>
      <c r="G89" s="246">
        <v>18</v>
      </c>
      <c r="H89" s="246">
        <v>6.48</v>
      </c>
      <c r="I89" s="246"/>
      <c r="J89" s="246"/>
      <c r="K89" s="114">
        <v>5480</v>
      </c>
      <c r="L89" s="114">
        <v>5120</v>
      </c>
      <c r="M89" s="115">
        <v>4870</v>
      </c>
    </row>
    <row r="90" spans="1:13" ht="15.75" customHeight="1" hidden="1">
      <c r="A90" s="92" t="s">
        <v>45</v>
      </c>
      <c r="B90" s="246" t="s">
        <v>61</v>
      </c>
      <c r="C90" s="246" t="s">
        <v>62</v>
      </c>
      <c r="D90" s="72" t="s">
        <v>64</v>
      </c>
      <c r="E90" s="246" t="s">
        <v>7</v>
      </c>
      <c r="F90" s="246" t="s">
        <v>44</v>
      </c>
      <c r="G90" s="246">
        <v>18</v>
      </c>
      <c r="H90" s="246">
        <v>6.48</v>
      </c>
      <c r="I90" s="246"/>
      <c r="J90" s="246"/>
      <c r="K90" s="114">
        <v>5480</v>
      </c>
      <c r="L90" s="114">
        <v>5120</v>
      </c>
      <c r="M90" s="115">
        <v>4870</v>
      </c>
    </row>
    <row r="91" spans="1:13" ht="15.75" customHeight="1" hidden="1">
      <c r="A91" s="92" t="s">
        <v>48</v>
      </c>
      <c r="B91" s="246" t="s">
        <v>61</v>
      </c>
      <c r="C91" s="246" t="s">
        <v>62</v>
      </c>
      <c r="D91" s="72" t="s">
        <v>64</v>
      </c>
      <c r="E91" s="246" t="s">
        <v>11</v>
      </c>
      <c r="F91" s="246" t="s">
        <v>44</v>
      </c>
      <c r="G91" s="246">
        <v>16</v>
      </c>
      <c r="H91" s="246">
        <v>5.76</v>
      </c>
      <c r="I91" s="246"/>
      <c r="J91" s="246"/>
      <c r="K91" s="114">
        <v>5690</v>
      </c>
      <c r="L91" s="114">
        <v>5320</v>
      </c>
      <c r="M91" s="115">
        <v>5060</v>
      </c>
    </row>
    <row r="92" spans="1:13" ht="15.75" customHeight="1" hidden="1">
      <c r="A92" s="92" t="s">
        <v>49</v>
      </c>
      <c r="B92" s="246" t="s">
        <v>61</v>
      </c>
      <c r="C92" s="246" t="s">
        <v>62</v>
      </c>
      <c r="D92" s="72" t="s">
        <v>64</v>
      </c>
      <c r="E92" s="246" t="s">
        <v>11</v>
      </c>
      <c r="F92" s="246" t="s">
        <v>44</v>
      </c>
      <c r="G92" s="246">
        <v>16</v>
      </c>
      <c r="H92" s="246">
        <v>5.76</v>
      </c>
      <c r="I92" s="246"/>
      <c r="J92" s="246"/>
      <c r="K92" s="114">
        <v>5780</v>
      </c>
      <c r="L92" s="114">
        <v>5400</v>
      </c>
      <c r="M92" s="115">
        <v>5140</v>
      </c>
    </row>
    <row r="93" spans="1:13" ht="15.75" customHeight="1" hidden="1">
      <c r="A93" s="92" t="s">
        <v>46</v>
      </c>
      <c r="B93" s="246" t="s">
        <v>61</v>
      </c>
      <c r="C93" s="246" t="s">
        <v>62</v>
      </c>
      <c r="D93" s="72" t="s">
        <v>64</v>
      </c>
      <c r="E93" s="246" t="s">
        <v>7</v>
      </c>
      <c r="F93" s="246" t="s">
        <v>44</v>
      </c>
      <c r="G93" s="246">
        <v>18</v>
      </c>
      <c r="H93" s="246">
        <v>6.48</v>
      </c>
      <c r="I93" s="246"/>
      <c r="J93" s="246"/>
      <c r="K93" s="114">
        <v>5870</v>
      </c>
      <c r="L93" s="114">
        <v>5480</v>
      </c>
      <c r="M93" s="115">
        <v>5220</v>
      </c>
    </row>
    <row r="94" spans="1:13" ht="15.75" customHeight="1" hidden="1">
      <c r="A94" s="92" t="s">
        <v>50</v>
      </c>
      <c r="B94" s="246" t="s">
        <v>61</v>
      </c>
      <c r="C94" s="246" t="s">
        <v>62</v>
      </c>
      <c r="D94" s="72" t="s">
        <v>64</v>
      </c>
      <c r="E94" s="246" t="s">
        <v>13</v>
      </c>
      <c r="F94" s="246" t="s">
        <v>44</v>
      </c>
      <c r="G94" s="246">
        <v>14</v>
      </c>
      <c r="H94" s="246">
        <v>5.76</v>
      </c>
      <c r="I94" s="246"/>
      <c r="J94" s="246"/>
      <c r="K94" s="114">
        <v>6090</v>
      </c>
      <c r="L94" s="114">
        <v>5690</v>
      </c>
      <c r="M94" s="115">
        <v>5420</v>
      </c>
    </row>
    <row r="95" spans="1:13" ht="15.75" customHeight="1" hidden="1">
      <c r="A95" s="92" t="s">
        <v>48</v>
      </c>
      <c r="B95" s="246" t="s">
        <v>61</v>
      </c>
      <c r="C95" s="246" t="s">
        <v>62</v>
      </c>
      <c r="D95" s="72" t="s">
        <v>64</v>
      </c>
      <c r="E95" s="246" t="s">
        <v>13</v>
      </c>
      <c r="F95" s="246" t="s">
        <v>44</v>
      </c>
      <c r="G95" s="246">
        <v>14</v>
      </c>
      <c r="H95" s="246">
        <v>5.76</v>
      </c>
      <c r="I95" s="246"/>
      <c r="J95" s="246"/>
      <c r="K95" s="114">
        <v>6150</v>
      </c>
      <c r="L95" s="114">
        <v>5740</v>
      </c>
      <c r="M95" s="115">
        <v>5470</v>
      </c>
    </row>
    <row r="96" spans="1:13" ht="31.5" customHeight="1" hidden="1">
      <c r="A96" s="92" t="s">
        <v>71</v>
      </c>
      <c r="B96" s="246" t="s">
        <v>61</v>
      </c>
      <c r="C96" s="246" t="s">
        <v>62</v>
      </c>
      <c r="D96" s="72" t="s">
        <v>64</v>
      </c>
      <c r="E96" s="246" t="s">
        <v>13</v>
      </c>
      <c r="F96" s="246" t="s">
        <v>44</v>
      </c>
      <c r="G96" s="246">
        <v>14</v>
      </c>
      <c r="H96" s="246">
        <v>5.76</v>
      </c>
      <c r="I96" s="246"/>
      <c r="J96" s="246"/>
      <c r="K96" s="114">
        <v>6430</v>
      </c>
      <c r="L96" s="114">
        <v>6010</v>
      </c>
      <c r="M96" s="115">
        <v>5730</v>
      </c>
    </row>
    <row r="97" spans="1:13" ht="33.75" customHeight="1" hidden="1">
      <c r="A97" s="116" t="s">
        <v>37</v>
      </c>
      <c r="B97" s="239" t="s">
        <v>61</v>
      </c>
      <c r="C97" s="239" t="s">
        <v>62</v>
      </c>
      <c r="D97" s="173" t="s">
        <v>64</v>
      </c>
      <c r="E97" s="239" t="s">
        <v>7</v>
      </c>
      <c r="F97" s="239" t="s">
        <v>38</v>
      </c>
      <c r="G97" s="239">
        <v>8</v>
      </c>
      <c r="H97" s="239">
        <v>5.76</v>
      </c>
      <c r="I97" s="239"/>
      <c r="J97" s="239"/>
      <c r="K97" s="117">
        <v>5360</v>
      </c>
      <c r="L97" s="117">
        <v>5010</v>
      </c>
      <c r="M97" s="118">
        <v>4780</v>
      </c>
    </row>
    <row r="98" spans="1:13" ht="21.75" customHeight="1" thickBot="1">
      <c r="A98" s="521" t="s">
        <v>57</v>
      </c>
      <c r="B98" s="522"/>
      <c r="C98" s="522"/>
      <c r="D98" s="522"/>
      <c r="E98" s="522"/>
      <c r="F98" s="522"/>
      <c r="G98" s="522"/>
      <c r="H98" s="522"/>
      <c r="I98" s="522"/>
      <c r="J98" s="522"/>
      <c r="K98" s="522"/>
      <c r="L98" s="522"/>
      <c r="M98" s="523"/>
    </row>
    <row r="99" spans="1:13" ht="36.75" customHeight="1" thickBot="1">
      <c r="A99" s="232" t="s">
        <v>0</v>
      </c>
      <c r="B99" s="232" t="s">
        <v>59</v>
      </c>
      <c r="C99" s="232" t="s">
        <v>251</v>
      </c>
      <c r="D99" s="233" t="s">
        <v>252</v>
      </c>
      <c r="E99" s="540" t="s">
        <v>306</v>
      </c>
      <c r="F99" s="541"/>
      <c r="G99" s="541"/>
      <c r="H99" s="541"/>
      <c r="I99" s="541"/>
      <c r="J99" s="541"/>
      <c r="K99" s="541"/>
      <c r="L99" s="541"/>
      <c r="M99" s="542"/>
    </row>
    <row r="100" spans="1:13" ht="35.25" customHeight="1">
      <c r="A100" s="126" t="s">
        <v>53</v>
      </c>
      <c r="B100" s="244" t="s">
        <v>247</v>
      </c>
      <c r="C100" s="244" t="s">
        <v>248</v>
      </c>
      <c r="D100" s="244" t="s">
        <v>295</v>
      </c>
      <c r="E100" s="538">
        <v>375</v>
      </c>
      <c r="F100" s="538"/>
      <c r="G100" s="538"/>
      <c r="H100" s="538"/>
      <c r="I100" s="538"/>
      <c r="J100" s="538"/>
      <c r="K100" s="538"/>
      <c r="L100" s="538"/>
      <c r="M100" s="539"/>
    </row>
    <row r="101" spans="1:13" ht="15.75" customHeight="1" hidden="1">
      <c r="A101" s="127" t="s">
        <v>253</v>
      </c>
      <c r="B101" s="238" t="s">
        <v>247</v>
      </c>
      <c r="C101" s="238" t="s">
        <v>248</v>
      </c>
      <c r="D101" s="238" t="s">
        <v>295</v>
      </c>
      <c r="E101" s="121"/>
      <c r="F101" s="121"/>
      <c r="G101" s="121"/>
      <c r="H101" s="121"/>
      <c r="I101" s="121"/>
      <c r="J101" s="121"/>
      <c r="K101" s="519"/>
      <c r="L101" s="519"/>
      <c r="M101" s="520"/>
    </row>
    <row r="102" spans="1:13" ht="15.75" customHeight="1" hidden="1">
      <c r="A102" s="127" t="s">
        <v>254</v>
      </c>
      <c r="B102" s="238" t="s">
        <v>247</v>
      </c>
      <c r="C102" s="238" t="s">
        <v>248</v>
      </c>
      <c r="D102" s="238" t="s">
        <v>295</v>
      </c>
      <c r="E102" s="121"/>
      <c r="F102" s="121"/>
      <c r="G102" s="121"/>
      <c r="H102" s="121"/>
      <c r="I102" s="121"/>
      <c r="J102" s="121"/>
      <c r="K102" s="519"/>
      <c r="L102" s="519"/>
      <c r="M102" s="520"/>
    </row>
    <row r="103" spans="1:13" ht="15.75" customHeight="1" hidden="1">
      <c r="A103" s="127" t="s">
        <v>255</v>
      </c>
      <c r="B103" s="238" t="s">
        <v>247</v>
      </c>
      <c r="C103" s="238" t="s">
        <v>248</v>
      </c>
      <c r="D103" s="238" t="s">
        <v>295</v>
      </c>
      <c r="E103" s="121"/>
      <c r="F103" s="121"/>
      <c r="G103" s="121"/>
      <c r="H103" s="121"/>
      <c r="I103" s="121"/>
      <c r="J103" s="121"/>
      <c r="K103" s="519"/>
      <c r="L103" s="519"/>
      <c r="M103" s="520"/>
    </row>
    <row r="104" spans="1:13" ht="15.75" customHeight="1" hidden="1">
      <c r="A104" s="127" t="s">
        <v>256</v>
      </c>
      <c r="B104" s="238" t="s">
        <v>247</v>
      </c>
      <c r="C104" s="238" t="s">
        <v>248</v>
      </c>
      <c r="D104" s="238" t="s">
        <v>295</v>
      </c>
      <c r="E104" s="121"/>
      <c r="F104" s="121"/>
      <c r="G104" s="121"/>
      <c r="H104" s="121"/>
      <c r="I104" s="121"/>
      <c r="J104" s="121"/>
      <c r="K104" s="519"/>
      <c r="L104" s="519"/>
      <c r="M104" s="520"/>
    </row>
    <row r="105" spans="1:13" ht="15.75" customHeight="1" hidden="1" thickBot="1">
      <c r="A105" s="127" t="s">
        <v>257</v>
      </c>
      <c r="B105" s="238" t="s">
        <v>247</v>
      </c>
      <c r="C105" s="238" t="s">
        <v>248</v>
      </c>
      <c r="D105" s="238" t="s">
        <v>295</v>
      </c>
      <c r="E105" s="121"/>
      <c r="F105" s="121"/>
      <c r="G105" s="121"/>
      <c r="H105" s="121"/>
      <c r="I105" s="121"/>
      <c r="J105" s="121"/>
      <c r="K105" s="519"/>
      <c r="L105" s="519"/>
      <c r="M105" s="520"/>
    </row>
    <row r="106" spans="1:13" ht="15.75" customHeight="1" hidden="1">
      <c r="A106" s="127" t="s">
        <v>283</v>
      </c>
      <c r="B106" s="238" t="s">
        <v>286</v>
      </c>
      <c r="C106" s="238" t="s">
        <v>248</v>
      </c>
      <c r="D106" s="238" t="s">
        <v>295</v>
      </c>
      <c r="E106" s="519">
        <v>500</v>
      </c>
      <c r="F106" s="519"/>
      <c r="G106" s="519"/>
      <c r="H106" s="519"/>
      <c r="I106" s="519"/>
      <c r="J106" s="519"/>
      <c r="K106" s="519"/>
      <c r="L106" s="519"/>
      <c r="M106" s="520"/>
    </row>
    <row r="107" spans="1:13" ht="15.75" customHeight="1" hidden="1">
      <c r="A107" s="127" t="s">
        <v>284</v>
      </c>
      <c r="B107" s="238" t="s">
        <v>286</v>
      </c>
      <c r="C107" s="238" t="s">
        <v>248</v>
      </c>
      <c r="D107" s="238" t="s">
        <v>295</v>
      </c>
      <c r="E107" s="519">
        <v>375</v>
      </c>
      <c r="F107" s="519"/>
      <c r="G107" s="519"/>
      <c r="H107" s="519"/>
      <c r="I107" s="519"/>
      <c r="J107" s="519"/>
      <c r="K107" s="519"/>
      <c r="L107" s="519"/>
      <c r="M107" s="520"/>
    </row>
    <row r="108" spans="1:13" ht="15.75" customHeight="1" hidden="1">
      <c r="A108" s="127" t="s">
        <v>285</v>
      </c>
      <c r="B108" s="238" t="s">
        <v>286</v>
      </c>
      <c r="C108" s="238" t="s">
        <v>248</v>
      </c>
      <c r="D108" s="238" t="s">
        <v>295</v>
      </c>
      <c r="E108" s="519">
        <v>460</v>
      </c>
      <c r="F108" s="519"/>
      <c r="G108" s="519"/>
      <c r="H108" s="519"/>
      <c r="I108" s="519"/>
      <c r="J108" s="519"/>
      <c r="K108" s="519"/>
      <c r="L108" s="519"/>
      <c r="M108" s="520"/>
    </row>
    <row r="109" spans="1:13" ht="15.75" customHeight="1">
      <c r="A109" s="127" t="s">
        <v>58</v>
      </c>
      <c r="B109" s="238" t="s">
        <v>61</v>
      </c>
      <c r="C109" s="238" t="s">
        <v>62</v>
      </c>
      <c r="D109" s="238" t="s">
        <v>295</v>
      </c>
      <c r="E109" s="519">
        <v>650</v>
      </c>
      <c r="F109" s="519"/>
      <c r="G109" s="519"/>
      <c r="H109" s="519"/>
      <c r="I109" s="519"/>
      <c r="J109" s="519"/>
      <c r="K109" s="519"/>
      <c r="L109" s="519"/>
      <c r="M109" s="520"/>
    </row>
    <row r="110" spans="1:13" ht="15.75" customHeight="1">
      <c r="A110" s="127" t="s">
        <v>54</v>
      </c>
      <c r="B110" s="238" t="s">
        <v>61</v>
      </c>
      <c r="C110" s="238" t="s">
        <v>62</v>
      </c>
      <c r="D110" s="238" t="s">
        <v>295</v>
      </c>
      <c r="E110" s="519">
        <v>900</v>
      </c>
      <c r="F110" s="519"/>
      <c r="G110" s="519"/>
      <c r="H110" s="519"/>
      <c r="I110" s="519"/>
      <c r="J110" s="519"/>
      <c r="K110" s="519"/>
      <c r="L110" s="519"/>
      <c r="M110" s="520"/>
    </row>
    <row r="111" spans="1:13" ht="15.75" customHeight="1">
      <c r="A111" s="127" t="s">
        <v>273</v>
      </c>
      <c r="B111" s="238" t="s">
        <v>61</v>
      </c>
      <c r="C111" s="238" t="s">
        <v>62</v>
      </c>
      <c r="D111" s="238" t="s">
        <v>295</v>
      </c>
      <c r="E111" s="519" t="s">
        <v>288</v>
      </c>
      <c r="F111" s="519"/>
      <c r="G111" s="519"/>
      <c r="H111" s="519"/>
      <c r="I111" s="519"/>
      <c r="J111" s="519"/>
      <c r="K111" s="519"/>
      <c r="L111" s="519"/>
      <c r="M111" s="520"/>
    </row>
    <row r="112" spans="1:13" ht="15.75" customHeight="1">
      <c r="A112" s="127" t="s">
        <v>55</v>
      </c>
      <c r="B112" s="238" t="s">
        <v>61</v>
      </c>
      <c r="C112" s="238" t="s">
        <v>62</v>
      </c>
      <c r="D112" s="238" t="s">
        <v>295</v>
      </c>
      <c r="E112" s="519">
        <v>950</v>
      </c>
      <c r="F112" s="519"/>
      <c r="G112" s="519"/>
      <c r="H112" s="519"/>
      <c r="I112" s="519"/>
      <c r="J112" s="519"/>
      <c r="K112" s="519"/>
      <c r="L112" s="519"/>
      <c r="M112" s="520"/>
    </row>
    <row r="113" spans="1:13" ht="15.75" customHeight="1" thickBot="1">
      <c r="A113" s="253" t="s">
        <v>56</v>
      </c>
      <c r="B113" s="243" t="s">
        <v>61</v>
      </c>
      <c r="C113" s="243" t="s">
        <v>62</v>
      </c>
      <c r="D113" s="243" t="s">
        <v>295</v>
      </c>
      <c r="E113" s="524">
        <v>2800</v>
      </c>
      <c r="F113" s="524"/>
      <c r="G113" s="524"/>
      <c r="H113" s="524"/>
      <c r="I113" s="524"/>
      <c r="J113" s="524"/>
      <c r="K113" s="524"/>
      <c r="L113" s="524"/>
      <c r="M113" s="525"/>
    </row>
    <row r="114" spans="1:13" ht="15.75" customHeight="1" thickBot="1">
      <c r="A114" s="521" t="s">
        <v>300</v>
      </c>
      <c r="B114" s="522"/>
      <c r="C114" s="522"/>
      <c r="D114" s="522"/>
      <c r="E114" s="522"/>
      <c r="F114" s="522"/>
      <c r="G114" s="522"/>
      <c r="H114" s="522"/>
      <c r="I114" s="522"/>
      <c r="J114" s="522"/>
      <c r="K114" s="522"/>
      <c r="L114" s="522"/>
      <c r="M114" s="523"/>
    </row>
    <row r="115" spans="1:13" ht="15.75" customHeight="1" thickBot="1">
      <c r="A115" s="274" t="s">
        <v>297</v>
      </c>
      <c r="B115" s="516" t="s">
        <v>309</v>
      </c>
      <c r="C115" s="517"/>
      <c r="D115" s="517"/>
      <c r="E115" s="517"/>
      <c r="F115" s="517"/>
      <c r="G115" s="517"/>
      <c r="H115" s="517"/>
      <c r="I115" s="517"/>
      <c r="J115" s="517"/>
      <c r="K115" s="517"/>
      <c r="L115" s="517"/>
      <c r="M115" s="518"/>
    </row>
    <row r="116" spans="1:13" ht="15.75" customHeight="1">
      <c r="A116" s="279" t="s">
        <v>253</v>
      </c>
      <c r="B116" s="526">
        <v>0.8</v>
      </c>
      <c r="C116" s="527"/>
      <c r="D116" s="527"/>
      <c r="E116" s="527"/>
      <c r="F116" s="527"/>
      <c r="G116" s="527"/>
      <c r="H116" s="527"/>
      <c r="I116" s="527"/>
      <c r="J116" s="527"/>
      <c r="K116" s="527"/>
      <c r="L116" s="527"/>
      <c r="M116" s="528"/>
    </row>
    <row r="117" spans="1:13" ht="15.75" customHeight="1">
      <c r="A117" s="276" t="s">
        <v>254</v>
      </c>
      <c r="B117" s="529">
        <v>1.62</v>
      </c>
      <c r="C117" s="530"/>
      <c r="D117" s="530"/>
      <c r="E117" s="530"/>
      <c r="F117" s="530"/>
      <c r="G117" s="530"/>
      <c r="H117" s="530"/>
      <c r="I117" s="530"/>
      <c r="J117" s="530"/>
      <c r="K117" s="530"/>
      <c r="L117" s="530"/>
      <c r="M117" s="531"/>
    </row>
    <row r="118" spans="1:13" ht="15.75" customHeight="1">
      <c r="A118" s="276" t="s">
        <v>255</v>
      </c>
      <c r="B118" s="529">
        <v>0.81</v>
      </c>
      <c r="C118" s="530"/>
      <c r="D118" s="530"/>
      <c r="E118" s="530"/>
      <c r="F118" s="530"/>
      <c r="G118" s="530"/>
      <c r="H118" s="530"/>
      <c r="I118" s="530"/>
      <c r="J118" s="530"/>
      <c r="K118" s="530"/>
      <c r="L118" s="530"/>
      <c r="M118" s="531"/>
    </row>
    <row r="119" spans="1:13" ht="15.75" customHeight="1">
      <c r="A119" s="276" t="s">
        <v>256</v>
      </c>
      <c r="B119" s="532">
        <v>0.7</v>
      </c>
      <c r="C119" s="533"/>
      <c r="D119" s="533"/>
      <c r="E119" s="533"/>
      <c r="F119" s="533"/>
      <c r="G119" s="533"/>
      <c r="H119" s="533"/>
      <c r="I119" s="533"/>
      <c r="J119" s="533"/>
      <c r="K119" s="533"/>
      <c r="L119" s="533"/>
      <c r="M119" s="534"/>
    </row>
    <row r="120" spans="1:13" ht="15.75" customHeight="1" thickBot="1">
      <c r="A120" s="280" t="s">
        <v>257</v>
      </c>
      <c r="B120" s="535">
        <v>1.2</v>
      </c>
      <c r="C120" s="536"/>
      <c r="D120" s="536"/>
      <c r="E120" s="536"/>
      <c r="F120" s="536"/>
      <c r="G120" s="536"/>
      <c r="H120" s="536"/>
      <c r="I120" s="536"/>
      <c r="J120" s="536"/>
      <c r="K120" s="536"/>
      <c r="L120" s="536"/>
      <c r="M120" s="537"/>
    </row>
    <row r="121" spans="1:13" ht="16.5" thickBot="1">
      <c r="A121" s="510" t="s">
        <v>303</v>
      </c>
      <c r="B121" s="511"/>
      <c r="C121" s="511"/>
      <c r="D121" s="511"/>
      <c r="E121" s="511"/>
      <c r="F121" s="511"/>
      <c r="G121" s="511"/>
      <c r="H121" s="511"/>
      <c r="I121" s="511"/>
      <c r="J121" s="511"/>
      <c r="K121" s="511"/>
      <c r="L121" s="511"/>
      <c r="M121" s="512"/>
    </row>
    <row r="122" spans="1:13" ht="47.25" customHeight="1" thickBot="1">
      <c r="A122" s="209" t="s">
        <v>0</v>
      </c>
      <c r="B122" s="209" t="s">
        <v>59</v>
      </c>
      <c r="C122" s="209" t="s">
        <v>60</v>
      </c>
      <c r="D122" s="209" t="s">
        <v>63</v>
      </c>
      <c r="E122" s="209" t="s">
        <v>2</v>
      </c>
      <c r="F122" s="209" t="s">
        <v>258</v>
      </c>
      <c r="G122" s="513" t="s">
        <v>310</v>
      </c>
      <c r="H122" s="514"/>
      <c r="I122" s="514"/>
      <c r="J122" s="514"/>
      <c r="K122" s="515"/>
      <c r="L122" s="513" t="s">
        <v>311</v>
      </c>
      <c r="M122" s="515"/>
    </row>
    <row r="123" spans="1:13" ht="48" customHeight="1">
      <c r="A123" s="194" t="s">
        <v>265</v>
      </c>
      <c r="B123" s="197" t="s">
        <v>262</v>
      </c>
      <c r="C123" s="196" t="s">
        <v>248</v>
      </c>
      <c r="D123" s="197" t="s">
        <v>4</v>
      </c>
      <c r="E123" s="110" t="s">
        <v>260</v>
      </c>
      <c r="F123" s="201" t="s">
        <v>299</v>
      </c>
      <c r="G123" s="508">
        <v>3500</v>
      </c>
      <c r="H123" s="508"/>
      <c r="I123" s="508"/>
      <c r="J123" s="508"/>
      <c r="K123" s="508"/>
      <c r="L123" s="508">
        <v>3150</v>
      </c>
      <c r="M123" s="509"/>
    </row>
    <row r="124" spans="1:13" ht="46.5" customHeight="1" thickBot="1">
      <c r="A124" s="187" t="s">
        <v>259</v>
      </c>
      <c r="B124" s="192" t="s">
        <v>262</v>
      </c>
      <c r="C124" s="190" t="s">
        <v>248</v>
      </c>
      <c r="D124" s="192" t="s">
        <v>4</v>
      </c>
      <c r="E124" s="176" t="s">
        <v>261</v>
      </c>
      <c r="F124" s="202" t="s">
        <v>299</v>
      </c>
      <c r="G124" s="506">
        <v>4500</v>
      </c>
      <c r="H124" s="506"/>
      <c r="I124" s="506"/>
      <c r="J124" s="506"/>
      <c r="K124" s="506"/>
      <c r="L124" s="506">
        <v>4050</v>
      </c>
      <c r="M124" s="507"/>
    </row>
    <row r="125" spans="1:13" ht="19.5" customHeight="1">
      <c r="A125" s="70"/>
      <c r="B125" s="70"/>
      <c r="C125" s="70"/>
      <c r="D125" s="70"/>
      <c r="E125" s="57"/>
      <c r="F125" s="57"/>
      <c r="G125" s="505"/>
      <c r="H125" s="505"/>
      <c r="I125" s="505"/>
      <c r="J125" s="505"/>
      <c r="K125" s="505"/>
      <c r="L125" s="505"/>
      <c r="M125" s="505"/>
    </row>
    <row r="126" spans="1:13" ht="15" customHeight="1">
      <c r="A126" s="70"/>
      <c r="B126" s="70"/>
      <c r="C126" s="70"/>
      <c r="D126" s="70"/>
      <c r="E126" s="57"/>
      <c r="F126" s="57"/>
      <c r="G126" s="505"/>
      <c r="H126" s="505"/>
      <c r="I126" s="505"/>
      <c r="J126" s="505"/>
      <c r="K126" s="505"/>
      <c r="L126" s="505"/>
      <c r="M126" s="505"/>
    </row>
    <row r="127" spans="1:13" ht="15" customHeight="1">
      <c r="A127" s="70"/>
      <c r="B127" s="70"/>
      <c r="C127" s="70"/>
      <c r="D127" s="70"/>
      <c r="E127" s="57"/>
      <c r="F127" s="57"/>
      <c r="G127" s="505"/>
      <c r="H127" s="505"/>
      <c r="I127" s="505"/>
      <c r="J127" s="505"/>
      <c r="K127" s="505"/>
      <c r="L127" s="505"/>
      <c r="M127" s="505"/>
    </row>
    <row r="128" spans="1:13" ht="15.75" customHeight="1">
      <c r="A128" s="70"/>
      <c r="B128" s="70"/>
      <c r="C128" s="70"/>
      <c r="D128" s="70"/>
      <c r="E128" s="57"/>
      <c r="F128" s="57"/>
      <c r="G128" s="505"/>
      <c r="H128" s="505"/>
      <c r="I128" s="505"/>
      <c r="J128" s="505"/>
      <c r="K128" s="505"/>
      <c r="L128" s="505"/>
      <c r="M128" s="505"/>
    </row>
    <row r="129" spans="1:13" ht="15" customHeight="1">
      <c r="A129" s="70"/>
      <c r="B129" s="70"/>
      <c r="C129" s="70"/>
      <c r="D129" s="70"/>
      <c r="E129" s="57"/>
      <c r="F129" s="57"/>
      <c r="G129" s="505"/>
      <c r="H129" s="505"/>
      <c r="I129" s="505"/>
      <c r="J129" s="505"/>
      <c r="K129" s="505"/>
      <c r="L129" s="505"/>
      <c r="M129" s="505"/>
    </row>
    <row r="130" ht="14.25" customHeight="1">
      <c r="N130" s="6"/>
    </row>
    <row r="131" ht="15.75" customHeight="1"/>
    <row r="132" ht="15" customHeight="1"/>
    <row r="133" ht="17.25" customHeight="1"/>
    <row r="134" ht="15" customHeight="1"/>
    <row r="135" ht="15" customHeight="1"/>
    <row r="136" ht="15" customHeight="1"/>
    <row r="137" ht="15" customHeight="1"/>
    <row r="138" ht="17.25" customHeight="1"/>
    <row r="139" ht="15.75" customHeight="1"/>
    <row r="140" ht="15" customHeight="1"/>
    <row r="141" ht="15" customHeight="1"/>
    <row r="142" ht="15" customHeight="1"/>
    <row r="143" ht="15" customHeight="1"/>
    <row r="144" ht="18" customHeight="1"/>
    <row r="145" ht="29.25" customHeight="1"/>
    <row r="146" ht="15" customHeight="1"/>
    <row r="147" ht="15" customHeight="1"/>
    <row r="148" ht="19.5" customHeight="1"/>
    <row r="150" ht="17.25" customHeight="1"/>
    <row r="154" ht="34.5" customHeight="1"/>
    <row r="155" ht="14.25" customHeight="1"/>
    <row r="156" ht="15.75" customHeight="1"/>
    <row r="157" ht="15" customHeight="1"/>
    <row r="158" ht="31.5" customHeight="1"/>
    <row r="162" ht="14.25" customHeight="1"/>
    <row r="163" ht="15" customHeight="1"/>
    <row r="164" ht="16.5" customHeight="1"/>
    <row r="165" ht="15.75" customHeight="1"/>
    <row r="167" ht="15.75" customHeight="1"/>
    <row r="171" ht="17.25" customHeight="1"/>
    <row r="172" ht="20.25" customHeight="1"/>
    <row r="173" ht="22.5" customHeight="1"/>
    <row r="174" ht="25.5" customHeight="1"/>
    <row r="175" ht="26.25" customHeight="1"/>
    <row r="190" ht="12" customHeight="1"/>
    <row r="191" ht="23.25" customHeight="1"/>
    <row r="192" ht="23.25" customHeight="1"/>
    <row r="194" ht="23.25" customHeight="1"/>
    <row r="201" ht="27.75" customHeight="1">
      <c r="N201" s="4"/>
    </row>
    <row r="202" ht="23.25" customHeight="1"/>
    <row r="215" ht="50.25" customHeight="1"/>
    <row r="217" ht="25.5" customHeight="1"/>
    <row r="219" ht="15.75" customHeight="1"/>
    <row r="220" ht="17.25" customHeight="1"/>
    <row r="221" ht="18" customHeight="1"/>
    <row r="222" ht="17.25" customHeight="1"/>
    <row r="223" ht="18" customHeight="1"/>
  </sheetData>
  <sheetProtection password="DDA5" sheet="1" objects="1" scenarios="1" selectLockedCells="1" selectUnlockedCells="1"/>
  <mergeCells count="94">
    <mergeCell ref="C19:C21"/>
    <mergeCell ref="G10:J10"/>
    <mergeCell ref="D2:M2"/>
    <mergeCell ref="A12:M12"/>
    <mergeCell ref="A13:M13"/>
    <mergeCell ref="A7:M7"/>
    <mergeCell ref="E1:M1"/>
    <mergeCell ref="A22:A24"/>
    <mergeCell ref="N2:P2"/>
    <mergeCell ref="N3:P3"/>
    <mergeCell ref="E4:M4"/>
    <mergeCell ref="D3:M3"/>
    <mergeCell ref="F10:F11"/>
    <mergeCell ref="K10:M10"/>
    <mergeCell ref="A19:A21"/>
    <mergeCell ref="B19:B21"/>
    <mergeCell ref="A65:M65"/>
    <mergeCell ref="C59:C61"/>
    <mergeCell ref="A77:A79"/>
    <mergeCell ref="B77:B79"/>
    <mergeCell ref="A70:M70"/>
    <mergeCell ref="A55:A56"/>
    <mergeCell ref="A48:A49"/>
    <mergeCell ref="C71:C74"/>
    <mergeCell ref="A58:M58"/>
    <mergeCell ref="D77:D79"/>
    <mergeCell ref="D59:D61"/>
    <mergeCell ref="A67:A68"/>
    <mergeCell ref="B67:B68"/>
    <mergeCell ref="C67:C68"/>
    <mergeCell ref="A59:A61"/>
    <mergeCell ref="B59:B61"/>
    <mergeCell ref="A36:A38"/>
    <mergeCell ref="B22:B24"/>
    <mergeCell ref="C22:C24"/>
    <mergeCell ref="A17:A18"/>
    <mergeCell ref="A9:M9"/>
    <mergeCell ref="A10:A11"/>
    <mergeCell ref="B10:B11"/>
    <mergeCell ref="C10:C11"/>
    <mergeCell ref="D10:D11"/>
    <mergeCell ref="E10:E11"/>
    <mergeCell ref="A71:A74"/>
    <mergeCell ref="B71:B74"/>
    <mergeCell ref="D71:D74"/>
    <mergeCell ref="A62:M62"/>
    <mergeCell ref="C77:C79"/>
    <mergeCell ref="A26:A28"/>
    <mergeCell ref="A43:A44"/>
    <mergeCell ref="A30:A32"/>
    <mergeCell ref="A33:A34"/>
    <mergeCell ref="A39:A41"/>
    <mergeCell ref="E99:M99"/>
    <mergeCell ref="A84:M84"/>
    <mergeCell ref="A98:M98"/>
    <mergeCell ref="A80:A83"/>
    <mergeCell ref="B80:B83"/>
    <mergeCell ref="C80:C83"/>
    <mergeCell ref="D80:D83"/>
    <mergeCell ref="B116:M116"/>
    <mergeCell ref="B117:M117"/>
    <mergeCell ref="B118:M118"/>
    <mergeCell ref="B119:M119"/>
    <mergeCell ref="B120:M120"/>
    <mergeCell ref="E100:M100"/>
    <mergeCell ref="E106:M106"/>
    <mergeCell ref="E107:M107"/>
    <mergeCell ref="E108:M108"/>
    <mergeCell ref="E109:M109"/>
    <mergeCell ref="B115:M115"/>
    <mergeCell ref="K101:M105"/>
    <mergeCell ref="A114:M114"/>
    <mergeCell ref="E110:M110"/>
    <mergeCell ref="E111:M111"/>
    <mergeCell ref="E112:M112"/>
    <mergeCell ref="E113:M113"/>
    <mergeCell ref="G123:K123"/>
    <mergeCell ref="L123:M123"/>
    <mergeCell ref="G124:K124"/>
    <mergeCell ref="G125:K125"/>
    <mergeCell ref="G126:K126"/>
    <mergeCell ref="A121:M121"/>
    <mergeCell ref="G122:K122"/>
    <mergeCell ref="L122:M122"/>
    <mergeCell ref="J6:M6"/>
    <mergeCell ref="G127:K127"/>
    <mergeCell ref="G128:K128"/>
    <mergeCell ref="G129:K129"/>
    <mergeCell ref="L124:M124"/>
    <mergeCell ref="L125:M125"/>
    <mergeCell ref="L126:M126"/>
    <mergeCell ref="L127:M127"/>
    <mergeCell ref="L128:M128"/>
    <mergeCell ref="L129:M129"/>
  </mergeCells>
  <conditionalFormatting sqref="H46:I47">
    <cfRule type="containsBlanks" priority="4" dxfId="0">
      <formula>LEN(TRIM(H46))=0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57" r:id="rId2"/>
  <colBreaks count="1" manualBreakCount="1">
    <brk id="13" max="12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showGridLines="0" view="pageBreakPreview" zoomScaleSheetLayoutView="100" zoomScalePageLayoutView="0" workbookViewId="0" topLeftCell="A1">
      <selection activeCell="D6" sqref="D6:Q6"/>
    </sheetView>
  </sheetViews>
  <sheetFormatPr defaultColWidth="9.140625" defaultRowHeight="12.75"/>
  <cols>
    <col min="1" max="1" width="40.421875" style="29" customWidth="1"/>
    <col min="2" max="2" width="34.57421875" style="30" customWidth="1"/>
    <col min="3" max="3" width="17.00390625" style="29" customWidth="1"/>
    <col min="4" max="4" width="7.28125" style="29" customWidth="1"/>
    <col min="5" max="5" width="17.57421875" style="27" customWidth="1"/>
    <col min="6" max="6" width="8.421875" style="27" hidden="1" customWidth="1"/>
    <col min="7" max="7" width="11.28125" style="27" hidden="1" customWidth="1"/>
    <col min="8" max="8" width="14.57421875" style="27" hidden="1" customWidth="1"/>
    <col min="9" max="9" width="5.00390625" style="30" customWidth="1"/>
    <col min="10" max="10" width="11.140625" style="30" customWidth="1"/>
    <col min="11" max="11" width="11.00390625" style="30" hidden="1" customWidth="1"/>
    <col min="12" max="12" width="1.421875" style="1" hidden="1" customWidth="1"/>
    <col min="13" max="13" width="13.140625" style="1" hidden="1" customWidth="1"/>
    <col min="14" max="14" width="0.13671875" style="1" customWidth="1"/>
    <col min="15" max="15" width="13.00390625" style="1" customWidth="1"/>
    <col min="16" max="16" width="13.7109375" style="30" hidden="1" customWidth="1"/>
    <col min="17" max="17" width="15.140625" style="30" hidden="1" customWidth="1"/>
    <col min="18" max="16384" width="9.140625" style="1" customWidth="1"/>
  </cols>
  <sheetData>
    <row r="1" ht="15">
      <c r="O1" s="30"/>
    </row>
    <row r="2" spans="1:18" ht="27.75" customHeight="1">
      <c r="A2" s="26"/>
      <c r="B2" s="502" t="s">
        <v>242</v>
      </c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5"/>
    </row>
    <row r="3" spans="1:17" ht="27" customHeight="1">
      <c r="A3" s="26"/>
      <c r="B3" s="502" t="s">
        <v>293</v>
      </c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</row>
    <row r="4" spans="1:17" ht="27" customHeight="1">
      <c r="A4" s="26"/>
      <c r="B4" s="26"/>
      <c r="C4" s="500" t="s">
        <v>243</v>
      </c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</row>
    <row r="5" spans="1:17" ht="24" customHeight="1">
      <c r="A5" s="26"/>
      <c r="B5" s="26"/>
      <c r="C5" s="26"/>
      <c r="D5" s="26"/>
      <c r="E5" s="11"/>
      <c r="F5" s="11"/>
      <c r="G5" s="11"/>
      <c r="H5" s="11"/>
      <c r="I5" s="350"/>
      <c r="J5" s="350"/>
      <c r="K5" s="350"/>
      <c r="L5" s="8"/>
      <c r="M5" s="8"/>
      <c r="N5" s="8"/>
      <c r="O5" s="350"/>
      <c r="P5" s="350"/>
      <c r="Q5" s="350"/>
    </row>
    <row r="6" spans="1:17" ht="15" customHeight="1">
      <c r="A6" s="34"/>
      <c r="B6" s="34"/>
      <c r="C6" s="34"/>
      <c r="D6" s="586" t="s">
        <v>455</v>
      </c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</row>
    <row r="7" spans="1:17" ht="18.75" customHeight="1">
      <c r="A7" s="577" t="s">
        <v>330</v>
      </c>
      <c r="B7" s="577"/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7"/>
      <c r="N7" s="577"/>
      <c r="O7" s="577"/>
      <c r="P7" s="577"/>
      <c r="Q7" s="577"/>
    </row>
    <row r="8" spans="1:17" ht="27" customHeight="1" thickBo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O8" s="34"/>
      <c r="P8" s="34"/>
      <c r="Q8" s="34"/>
    </row>
    <row r="9" spans="1:17" ht="69.75" customHeight="1" hidden="1" thickBot="1">
      <c r="A9" s="583" t="s">
        <v>72</v>
      </c>
      <c r="B9" s="583"/>
      <c r="C9" s="583"/>
      <c r="D9" s="583"/>
      <c r="E9" s="583"/>
      <c r="F9" s="583"/>
      <c r="G9" s="583"/>
      <c r="H9" s="583"/>
      <c r="I9" s="583"/>
      <c r="J9" s="583"/>
      <c r="K9" s="583"/>
      <c r="P9" s="1"/>
      <c r="Q9" s="1"/>
    </row>
    <row r="10" spans="1:17" ht="23.25" customHeight="1" thickBot="1">
      <c r="A10" s="556" t="s">
        <v>0</v>
      </c>
      <c r="B10" s="558" t="s">
        <v>59</v>
      </c>
      <c r="C10" s="558" t="s">
        <v>60</v>
      </c>
      <c r="D10" s="558" t="s">
        <v>63</v>
      </c>
      <c r="E10" s="558" t="s">
        <v>146</v>
      </c>
      <c r="F10" s="558" t="s">
        <v>290</v>
      </c>
      <c r="G10" s="558" t="s">
        <v>122</v>
      </c>
      <c r="H10" s="558" t="s">
        <v>121</v>
      </c>
      <c r="I10" s="567" t="s">
        <v>3</v>
      </c>
      <c r="J10" s="569"/>
      <c r="K10" s="581" t="s">
        <v>222</v>
      </c>
      <c r="L10" s="172"/>
      <c r="M10" s="172"/>
      <c r="N10" s="320"/>
      <c r="O10" s="558" t="s">
        <v>329</v>
      </c>
      <c r="P10" s="581" t="s">
        <v>220</v>
      </c>
      <c r="Q10" s="584" t="s">
        <v>219</v>
      </c>
    </row>
    <row r="11" spans="1:21" ht="39.75" customHeight="1" thickBot="1">
      <c r="A11" s="557"/>
      <c r="B11" s="559"/>
      <c r="C11" s="559"/>
      <c r="D11" s="559"/>
      <c r="E11" s="559"/>
      <c r="F11" s="559"/>
      <c r="G11" s="559"/>
      <c r="H11" s="559"/>
      <c r="I11" s="234" t="s">
        <v>320</v>
      </c>
      <c r="J11" s="234" t="s">
        <v>328</v>
      </c>
      <c r="K11" s="582"/>
      <c r="L11" s="353"/>
      <c r="M11" s="353"/>
      <c r="N11" s="368"/>
      <c r="O11" s="559"/>
      <c r="P11" s="582"/>
      <c r="Q11" s="585"/>
      <c r="S11" s="579"/>
      <c r="T11" s="579"/>
      <c r="U11" s="579"/>
    </row>
    <row r="12" spans="1:21" ht="15" customHeight="1">
      <c r="A12" s="570" t="s">
        <v>327</v>
      </c>
      <c r="B12" s="571"/>
      <c r="C12" s="571"/>
      <c r="D12" s="571"/>
      <c r="E12" s="571"/>
      <c r="F12" s="571"/>
      <c r="G12" s="571"/>
      <c r="H12" s="571"/>
      <c r="I12" s="571"/>
      <c r="J12" s="571"/>
      <c r="K12" s="572"/>
      <c r="L12" s="572"/>
      <c r="M12" s="572"/>
      <c r="N12" s="572"/>
      <c r="O12" s="571"/>
      <c r="P12" s="572"/>
      <c r="Q12" s="580"/>
      <c r="S12" s="579"/>
      <c r="T12" s="579"/>
      <c r="U12" s="579"/>
    </row>
    <row r="13" spans="1:17" ht="19.5" customHeight="1">
      <c r="A13" s="376" t="s">
        <v>326</v>
      </c>
      <c r="B13" s="364" t="s">
        <v>321</v>
      </c>
      <c r="C13" s="363" t="s">
        <v>248</v>
      </c>
      <c r="D13" s="363" t="s">
        <v>320</v>
      </c>
      <c r="E13" s="364" t="s">
        <v>323</v>
      </c>
      <c r="F13" s="361"/>
      <c r="G13" s="360"/>
      <c r="H13" s="359"/>
      <c r="I13" s="358">
        <v>50</v>
      </c>
      <c r="J13" s="358">
        <v>1</v>
      </c>
      <c r="K13" s="367"/>
      <c r="L13" s="356"/>
      <c r="M13" s="366"/>
      <c r="N13" s="366"/>
      <c r="O13" s="354">
        <v>1350</v>
      </c>
      <c r="P13" s="352">
        <v>9620</v>
      </c>
      <c r="Q13" s="351">
        <v>10020</v>
      </c>
    </row>
    <row r="14" spans="1:17" ht="18" customHeight="1">
      <c r="A14" s="365" t="s">
        <v>325</v>
      </c>
      <c r="B14" s="364" t="s">
        <v>321</v>
      </c>
      <c r="C14" s="363" t="s">
        <v>248</v>
      </c>
      <c r="D14" s="363" t="s">
        <v>320</v>
      </c>
      <c r="E14" s="362" t="s">
        <v>319</v>
      </c>
      <c r="F14" s="361"/>
      <c r="G14" s="360"/>
      <c r="H14" s="359"/>
      <c r="I14" s="358">
        <v>50</v>
      </c>
      <c r="J14" s="358">
        <v>1</v>
      </c>
      <c r="K14" s="357"/>
      <c r="L14" s="356"/>
      <c r="M14" s="355"/>
      <c r="N14" s="355"/>
      <c r="O14" s="354">
        <v>1450</v>
      </c>
      <c r="P14" s="352">
        <v>4630</v>
      </c>
      <c r="Q14" s="351">
        <v>4820</v>
      </c>
    </row>
    <row r="15" spans="1:17" ht="18.75" customHeight="1">
      <c r="A15" s="365" t="s">
        <v>324</v>
      </c>
      <c r="B15" s="364" t="s">
        <v>321</v>
      </c>
      <c r="C15" s="363" t="s">
        <v>248</v>
      </c>
      <c r="D15" s="363" t="s">
        <v>320</v>
      </c>
      <c r="E15" s="362" t="s">
        <v>323</v>
      </c>
      <c r="F15" s="361"/>
      <c r="G15" s="360"/>
      <c r="H15" s="359"/>
      <c r="I15" s="358">
        <v>50</v>
      </c>
      <c r="J15" s="358">
        <v>1</v>
      </c>
      <c r="K15" s="357"/>
      <c r="L15" s="356"/>
      <c r="M15" s="355"/>
      <c r="N15" s="355"/>
      <c r="O15" s="354">
        <v>1750</v>
      </c>
      <c r="P15" s="352">
        <v>5070</v>
      </c>
      <c r="Q15" s="351">
        <v>5280</v>
      </c>
    </row>
    <row r="16" spans="1:17" ht="17.25" customHeight="1" thickBot="1">
      <c r="A16" s="377" t="s">
        <v>322</v>
      </c>
      <c r="B16" s="378" t="s">
        <v>321</v>
      </c>
      <c r="C16" s="363" t="s">
        <v>248</v>
      </c>
      <c r="D16" s="379" t="s">
        <v>320</v>
      </c>
      <c r="E16" s="380" t="s">
        <v>319</v>
      </c>
      <c r="F16" s="381"/>
      <c r="G16" s="382"/>
      <c r="H16" s="383"/>
      <c r="I16" s="384">
        <v>50</v>
      </c>
      <c r="J16" s="384">
        <v>1</v>
      </c>
      <c r="K16" s="385"/>
      <c r="L16" s="386"/>
      <c r="M16" s="387"/>
      <c r="N16" s="387"/>
      <c r="O16" s="388">
        <v>1890</v>
      </c>
      <c r="P16" s="389">
        <v>5240</v>
      </c>
      <c r="Q16" s="390">
        <f>K16*1.25</f>
        <v>0</v>
      </c>
    </row>
    <row r="27" spans="1:18" s="2" customFormat="1" ht="12" customHeight="1">
      <c r="A27" s="29"/>
      <c r="B27" s="30"/>
      <c r="C27" s="29"/>
      <c r="D27" s="29"/>
      <c r="E27" s="27"/>
      <c r="F27" s="27"/>
      <c r="G27" s="27"/>
      <c r="H27" s="27"/>
      <c r="I27" s="30"/>
      <c r="J27" s="30"/>
      <c r="K27" s="30"/>
      <c r="L27" s="1"/>
      <c r="M27" s="1"/>
      <c r="N27" s="1"/>
      <c r="O27" s="1"/>
      <c r="P27" s="30"/>
      <c r="Q27" s="30"/>
      <c r="R27" s="1"/>
    </row>
    <row r="28" spans="1:18" s="2" customFormat="1" ht="23.25" customHeight="1">
      <c r="A28" s="29"/>
      <c r="B28" s="30"/>
      <c r="C28" s="29"/>
      <c r="D28" s="29"/>
      <c r="E28" s="27"/>
      <c r="F28" s="27"/>
      <c r="G28" s="27"/>
      <c r="H28" s="27"/>
      <c r="I28" s="30"/>
      <c r="J28" s="30"/>
      <c r="K28" s="30"/>
      <c r="L28" s="1"/>
      <c r="M28" s="1"/>
      <c r="N28" s="1"/>
      <c r="O28" s="1"/>
      <c r="P28" s="30"/>
      <c r="Q28" s="30"/>
      <c r="R28" s="1"/>
    </row>
    <row r="29" spans="1:18" s="2" customFormat="1" ht="23.25" customHeight="1">
      <c r="A29" s="29"/>
      <c r="B29" s="30"/>
      <c r="C29" s="29"/>
      <c r="D29" s="29"/>
      <c r="E29" s="27"/>
      <c r="F29" s="27"/>
      <c r="G29" s="27"/>
      <c r="H29" s="27"/>
      <c r="I29" s="30"/>
      <c r="J29" s="30"/>
      <c r="K29" s="30"/>
      <c r="L29" s="1"/>
      <c r="M29" s="1"/>
      <c r="N29" s="1"/>
      <c r="O29" s="1"/>
      <c r="P29" s="30"/>
      <c r="Q29" s="30"/>
      <c r="R29" s="1"/>
    </row>
    <row r="31" spans="1:18" s="2" customFormat="1" ht="23.25" customHeight="1">
      <c r="A31" s="29"/>
      <c r="B31" s="30"/>
      <c r="C31" s="29"/>
      <c r="D31" s="29"/>
      <c r="E31" s="27"/>
      <c r="F31" s="27"/>
      <c r="G31" s="27"/>
      <c r="H31" s="27"/>
      <c r="I31" s="30"/>
      <c r="J31" s="30"/>
      <c r="K31" s="30"/>
      <c r="L31" s="1"/>
      <c r="M31" s="1"/>
      <c r="N31" s="1"/>
      <c r="O31" s="1"/>
      <c r="P31" s="30"/>
      <c r="Q31" s="30"/>
      <c r="R31" s="1"/>
    </row>
    <row r="38" spans="1:17" ht="27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4"/>
      <c r="P38" s="1"/>
      <c r="Q38" s="1"/>
    </row>
    <row r="39" spans="1:17" ht="23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P39" s="1"/>
      <c r="Q39" s="1"/>
    </row>
    <row r="52" spans="1:18" s="2" customFormat="1" ht="50.25" customHeight="1">
      <c r="A52" s="29"/>
      <c r="B52" s="30"/>
      <c r="C52" s="29"/>
      <c r="D52" s="29"/>
      <c r="E52" s="27"/>
      <c r="F52" s="27"/>
      <c r="G52" s="27"/>
      <c r="H52" s="27"/>
      <c r="I52" s="30"/>
      <c r="J52" s="30"/>
      <c r="K52" s="30"/>
      <c r="L52" s="1"/>
      <c r="M52" s="1"/>
      <c r="N52" s="1"/>
      <c r="O52" s="1"/>
      <c r="P52" s="30"/>
      <c r="Q52" s="30"/>
      <c r="R52" s="1"/>
    </row>
    <row r="54" spans="1:18" s="2" customFormat="1" ht="25.5" customHeight="1">
      <c r="A54" s="29"/>
      <c r="B54" s="30"/>
      <c r="C54" s="29"/>
      <c r="D54" s="29"/>
      <c r="E54" s="27"/>
      <c r="F54" s="27"/>
      <c r="G54" s="27"/>
      <c r="H54" s="27"/>
      <c r="I54" s="30"/>
      <c r="J54" s="30"/>
      <c r="K54" s="30"/>
      <c r="L54" s="1"/>
      <c r="M54" s="1"/>
      <c r="N54" s="1"/>
      <c r="O54" s="1"/>
      <c r="P54" s="30"/>
      <c r="Q54" s="30"/>
      <c r="R54" s="1"/>
    </row>
    <row r="56" spans="1:18" s="2" customFormat="1" ht="15.75" customHeight="1">
      <c r="A56" s="29"/>
      <c r="B56" s="30"/>
      <c r="C56" s="29"/>
      <c r="D56" s="29"/>
      <c r="E56" s="27"/>
      <c r="F56" s="27"/>
      <c r="G56" s="27"/>
      <c r="H56" s="27"/>
      <c r="I56" s="30"/>
      <c r="J56" s="30"/>
      <c r="K56" s="30"/>
      <c r="L56" s="1"/>
      <c r="M56" s="1"/>
      <c r="N56" s="1"/>
      <c r="O56" s="1"/>
      <c r="P56" s="30"/>
      <c r="Q56" s="30"/>
      <c r="R56" s="1"/>
    </row>
    <row r="57" spans="1:18" s="2" customFormat="1" ht="17.25" customHeight="1">
      <c r="A57" s="29"/>
      <c r="B57" s="30"/>
      <c r="C57" s="29"/>
      <c r="D57" s="29"/>
      <c r="E57" s="27"/>
      <c r="F57" s="27"/>
      <c r="G57" s="27"/>
      <c r="H57" s="27"/>
      <c r="I57" s="30"/>
      <c r="J57" s="30"/>
      <c r="K57" s="30"/>
      <c r="L57" s="1"/>
      <c r="M57" s="1"/>
      <c r="N57" s="1"/>
      <c r="O57" s="1"/>
      <c r="P57" s="30"/>
      <c r="Q57" s="30"/>
      <c r="R57" s="1"/>
    </row>
    <row r="58" spans="1:18" s="2" customFormat="1" ht="18" customHeight="1">
      <c r="A58" s="29"/>
      <c r="B58" s="30"/>
      <c r="C58" s="29"/>
      <c r="D58" s="29"/>
      <c r="E58" s="27"/>
      <c r="F58" s="27"/>
      <c r="G58" s="27"/>
      <c r="H58" s="27"/>
      <c r="I58" s="30"/>
      <c r="J58" s="30"/>
      <c r="K58" s="30"/>
      <c r="L58" s="1"/>
      <c r="M58" s="1"/>
      <c r="N58" s="1"/>
      <c r="O58" s="1"/>
      <c r="P58" s="30"/>
      <c r="Q58" s="30"/>
      <c r="R58" s="1"/>
    </row>
    <row r="59" spans="1:18" s="2" customFormat="1" ht="17.25" customHeight="1">
      <c r="A59" s="29"/>
      <c r="B59" s="30"/>
      <c r="C59" s="29"/>
      <c r="D59" s="29"/>
      <c r="E59" s="27"/>
      <c r="F59" s="27"/>
      <c r="G59" s="27"/>
      <c r="H59" s="27"/>
      <c r="I59" s="30"/>
      <c r="J59" s="30"/>
      <c r="K59" s="30"/>
      <c r="L59" s="1"/>
      <c r="M59" s="1"/>
      <c r="N59" s="1"/>
      <c r="O59" s="1"/>
      <c r="P59" s="30"/>
      <c r="Q59" s="30"/>
      <c r="R59" s="1"/>
    </row>
    <row r="60" spans="1:18" s="2" customFormat="1" ht="18" customHeight="1">
      <c r="A60" s="29"/>
      <c r="B60" s="30"/>
      <c r="C60" s="29"/>
      <c r="D60" s="29"/>
      <c r="E60" s="27"/>
      <c r="F60" s="27"/>
      <c r="G60" s="27"/>
      <c r="H60" s="27"/>
      <c r="I60" s="30"/>
      <c r="J60" s="30"/>
      <c r="K60" s="30"/>
      <c r="L60" s="1"/>
      <c r="M60" s="1"/>
      <c r="N60" s="1"/>
      <c r="O60" s="1"/>
      <c r="P60" s="30"/>
      <c r="Q60" s="30"/>
      <c r="R60" s="1"/>
    </row>
  </sheetData>
  <sheetProtection password="DDA5" sheet="1" objects="1" scenarios="1" selectLockedCells="1" selectUnlockedCells="1"/>
  <mergeCells count="23">
    <mergeCell ref="B2:Q2"/>
    <mergeCell ref="B3:Q3"/>
    <mergeCell ref="C4:Q4"/>
    <mergeCell ref="D6:Q6"/>
    <mergeCell ref="A7:Q7"/>
    <mergeCell ref="D10:D11"/>
    <mergeCell ref="E10:E11"/>
    <mergeCell ref="S11:S12"/>
    <mergeCell ref="T11:T12"/>
    <mergeCell ref="A9:K9"/>
    <mergeCell ref="Q10:Q11"/>
    <mergeCell ref="A10:A11"/>
    <mergeCell ref="B10:B11"/>
    <mergeCell ref="U11:U12"/>
    <mergeCell ref="A12:Q12"/>
    <mergeCell ref="G10:G11"/>
    <mergeCell ref="H10:H11"/>
    <mergeCell ref="I10:J10"/>
    <mergeCell ref="K10:K11"/>
    <mergeCell ref="O10:O11"/>
    <mergeCell ref="P10:P11"/>
    <mergeCell ref="F10:F11"/>
    <mergeCell ref="C10:C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1"/>
  <sheetViews>
    <sheetView showGridLines="0" view="pageBreakPreview" zoomScaleSheetLayoutView="100" zoomScalePageLayoutView="0" workbookViewId="0" topLeftCell="A1">
      <selection activeCell="H6" sqref="H6:K6"/>
    </sheetView>
  </sheetViews>
  <sheetFormatPr defaultColWidth="9.140625" defaultRowHeight="12.75"/>
  <cols>
    <col min="1" max="1" width="33.421875" style="2" customWidth="1"/>
    <col min="2" max="2" width="17.28125" style="2" customWidth="1"/>
    <col min="3" max="3" width="17.7109375" style="2" customWidth="1"/>
    <col min="4" max="4" width="5.28125" style="2" customWidth="1"/>
    <col min="5" max="5" width="21.7109375" style="6" customWidth="1"/>
    <col min="6" max="6" width="14.8515625" style="6" customWidth="1"/>
    <col min="7" max="7" width="8.140625" style="3" customWidth="1"/>
    <col min="8" max="8" width="8.7109375" style="3" customWidth="1"/>
    <col min="9" max="9" width="20.57421875" style="3" customWidth="1"/>
    <col min="10" max="10" width="19.57421875" style="3" customWidth="1"/>
    <col min="11" max="11" width="20.7109375" style="6" customWidth="1"/>
    <col min="12" max="12" width="0.13671875" style="1" hidden="1" customWidth="1"/>
    <col min="13" max="13" width="13.140625" style="1" hidden="1" customWidth="1"/>
    <col min="14" max="14" width="9.140625" style="1" hidden="1" customWidth="1"/>
    <col min="15" max="16384" width="9.140625" style="1" customWidth="1"/>
  </cols>
  <sheetData>
    <row r="1" spans="1:14" ht="12.75">
      <c r="A1" s="70"/>
      <c r="B1" s="70"/>
      <c r="C1" s="70"/>
      <c r="D1" s="70"/>
      <c r="E1" s="57"/>
      <c r="F1" s="57"/>
      <c r="G1" s="71"/>
      <c r="H1" s="71"/>
      <c r="I1" s="71"/>
      <c r="J1" s="71"/>
      <c r="K1" s="57"/>
      <c r="L1" s="59"/>
      <c r="M1" s="59"/>
      <c r="N1" s="60"/>
    </row>
    <row r="2" spans="1:14" ht="27.75" customHeight="1">
      <c r="A2" s="68"/>
      <c r="B2" s="68"/>
      <c r="C2" s="68"/>
      <c r="D2" s="68"/>
      <c r="E2" s="500" t="s">
        <v>241</v>
      </c>
      <c r="F2" s="500"/>
      <c r="G2" s="500"/>
      <c r="H2" s="500"/>
      <c r="I2" s="500"/>
      <c r="J2" s="500"/>
      <c r="K2" s="500"/>
      <c r="L2" s="634"/>
      <c r="M2" s="634"/>
      <c r="N2" s="635"/>
    </row>
    <row r="3" spans="1:14" ht="27" customHeight="1">
      <c r="A3" s="68"/>
      <c r="B3" s="68"/>
      <c r="C3" s="68"/>
      <c r="D3" s="68"/>
      <c r="E3" s="565" t="s">
        <v>246</v>
      </c>
      <c r="F3" s="638"/>
      <c r="G3" s="638"/>
      <c r="H3" s="638"/>
      <c r="I3" s="638"/>
      <c r="J3" s="638"/>
      <c r="K3" s="638"/>
      <c r="L3" s="636"/>
      <c r="M3" s="636"/>
      <c r="N3" s="637"/>
    </row>
    <row r="4" spans="1:14" ht="27" customHeight="1">
      <c r="A4" s="68"/>
      <c r="B4" s="68"/>
      <c r="C4" s="68"/>
      <c r="D4" s="68"/>
      <c r="E4" s="500" t="s">
        <v>103</v>
      </c>
      <c r="F4" s="500"/>
      <c r="G4" s="500"/>
      <c r="H4" s="500"/>
      <c r="I4" s="500"/>
      <c r="J4" s="500"/>
      <c r="K4" s="500"/>
      <c r="L4" s="8"/>
      <c r="M4" s="8"/>
      <c r="N4" s="61"/>
    </row>
    <row r="5" spans="1:14" ht="24" customHeight="1">
      <c r="A5" s="68"/>
      <c r="B5" s="68"/>
      <c r="C5" s="68"/>
      <c r="D5" s="68"/>
      <c r="E5" s="68"/>
      <c r="F5" s="68"/>
      <c r="G5" s="67"/>
      <c r="H5" s="67"/>
      <c r="I5" s="67"/>
      <c r="J5" s="67"/>
      <c r="K5" s="67"/>
      <c r="L5" s="8"/>
      <c r="M5" s="8"/>
      <c r="N5" s="61"/>
    </row>
    <row r="6" spans="1:14" ht="26.25">
      <c r="A6" s="68"/>
      <c r="B6" s="68"/>
      <c r="C6" s="68"/>
      <c r="D6" s="68"/>
      <c r="E6" s="68"/>
      <c r="F6" s="68"/>
      <c r="G6" s="57"/>
      <c r="H6" s="504" t="s">
        <v>455</v>
      </c>
      <c r="I6" s="504"/>
      <c r="J6" s="504"/>
      <c r="K6" s="504"/>
      <c r="L6" s="7"/>
      <c r="M6" s="7"/>
      <c r="N6" s="58"/>
    </row>
    <row r="7" spans="1:14" ht="18.75" customHeight="1">
      <c r="A7" s="577" t="s">
        <v>268</v>
      </c>
      <c r="B7" s="578"/>
      <c r="C7" s="578"/>
      <c r="D7" s="578"/>
      <c r="E7" s="578"/>
      <c r="F7" s="578"/>
      <c r="G7" s="578"/>
      <c r="H7" s="578"/>
      <c r="I7" s="578"/>
      <c r="J7" s="578"/>
      <c r="K7" s="578"/>
      <c r="L7" s="7"/>
      <c r="M7" s="7"/>
      <c r="N7" s="58"/>
    </row>
    <row r="8" spans="1:14" ht="27" customHeight="1" thickBo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62"/>
      <c r="M8" s="62"/>
      <c r="N8" s="63"/>
    </row>
    <row r="9" spans="1:14" ht="23.25" customHeight="1" thickBot="1">
      <c r="A9" s="639" t="s">
        <v>0</v>
      </c>
      <c r="B9" s="641" t="s">
        <v>59</v>
      </c>
      <c r="C9" s="641" t="s">
        <v>60</v>
      </c>
      <c r="D9" s="641" t="s">
        <v>63</v>
      </c>
      <c r="E9" s="643" t="s">
        <v>1</v>
      </c>
      <c r="F9" s="643" t="s">
        <v>2</v>
      </c>
      <c r="G9" s="645" t="s">
        <v>3</v>
      </c>
      <c r="H9" s="646"/>
      <c r="I9" s="645" t="s">
        <v>51</v>
      </c>
      <c r="J9" s="647"/>
      <c r="K9" s="646"/>
      <c r="L9" s="248"/>
      <c r="M9" s="249"/>
      <c r="N9" s="63"/>
    </row>
    <row r="10" spans="1:14" ht="17.25" thickBot="1" thickTop="1">
      <c r="A10" s="640"/>
      <c r="B10" s="642"/>
      <c r="C10" s="642"/>
      <c r="D10" s="642"/>
      <c r="E10" s="644"/>
      <c r="F10" s="644"/>
      <c r="G10" s="234" t="s">
        <v>4</v>
      </c>
      <c r="H10" s="234" t="s">
        <v>304</v>
      </c>
      <c r="I10" s="234" t="s">
        <v>305</v>
      </c>
      <c r="J10" s="234" t="s">
        <v>307</v>
      </c>
      <c r="K10" s="235" t="s">
        <v>308</v>
      </c>
      <c r="L10" s="147"/>
      <c r="M10" s="250"/>
      <c r="N10" s="63"/>
    </row>
    <row r="11" spans="1:14" s="28" customFormat="1" ht="15" customHeight="1" thickBot="1">
      <c r="A11" s="592" t="s">
        <v>342</v>
      </c>
      <c r="B11" s="593"/>
      <c r="C11" s="593"/>
      <c r="D11" s="593"/>
      <c r="E11" s="593"/>
      <c r="F11" s="593"/>
      <c r="G11" s="593"/>
      <c r="H11" s="593"/>
      <c r="I11" s="593"/>
      <c r="J11" s="593"/>
      <c r="K11" s="594"/>
      <c r="L11" s="147"/>
      <c r="M11" s="250"/>
      <c r="N11" s="64"/>
    </row>
    <row r="12" spans="1:14" s="28" customFormat="1" ht="16.5" customHeight="1" thickBot="1">
      <c r="A12" s="631" t="s">
        <v>66</v>
      </c>
      <c r="B12" s="632"/>
      <c r="C12" s="632"/>
      <c r="D12" s="632"/>
      <c r="E12" s="632"/>
      <c r="F12" s="632"/>
      <c r="G12" s="632"/>
      <c r="H12" s="632"/>
      <c r="I12" s="632"/>
      <c r="J12" s="632"/>
      <c r="K12" s="633"/>
      <c r="L12" s="147"/>
      <c r="M12" s="250"/>
      <c r="N12" s="64"/>
    </row>
    <row r="13" spans="1:14" s="28" customFormat="1" ht="29.25" customHeight="1">
      <c r="A13" s="344" t="s">
        <v>73</v>
      </c>
      <c r="B13" s="268" t="s">
        <v>74</v>
      </c>
      <c r="C13" s="345" t="s">
        <v>75</v>
      </c>
      <c r="D13" s="347" t="s">
        <v>295</v>
      </c>
      <c r="E13" s="345" t="s">
        <v>196</v>
      </c>
      <c r="F13" s="148" t="s">
        <v>76</v>
      </c>
      <c r="G13" s="149">
        <v>40</v>
      </c>
      <c r="H13" s="150">
        <v>14.4</v>
      </c>
      <c r="I13" s="149">
        <v>1500</v>
      </c>
      <c r="J13" s="149">
        <v>1450</v>
      </c>
      <c r="K13" s="151">
        <v>1400</v>
      </c>
      <c r="L13" s="147"/>
      <c r="M13" s="250"/>
      <c r="N13" s="64"/>
    </row>
    <row r="14" spans="1:14" s="28" customFormat="1" ht="15.75" hidden="1">
      <c r="A14" s="627" t="s">
        <v>77</v>
      </c>
      <c r="B14" s="546" t="s">
        <v>74</v>
      </c>
      <c r="C14" s="546" t="s">
        <v>75</v>
      </c>
      <c r="D14" s="629" t="s">
        <v>64</v>
      </c>
      <c r="E14" s="546" t="s">
        <v>197</v>
      </c>
      <c r="F14" s="335" t="s">
        <v>78</v>
      </c>
      <c r="G14" s="623">
        <v>40</v>
      </c>
      <c r="H14" s="545">
        <v>14.4</v>
      </c>
      <c r="I14" s="623">
        <v>3370</v>
      </c>
      <c r="J14" s="623">
        <v>2890</v>
      </c>
      <c r="K14" s="151" t="s">
        <v>95</v>
      </c>
      <c r="L14" s="147"/>
      <c r="M14" s="250"/>
      <c r="N14" s="64"/>
    </row>
    <row r="15" spans="1:14" s="28" customFormat="1" ht="33" customHeight="1" hidden="1">
      <c r="A15" s="628"/>
      <c r="B15" s="609"/>
      <c r="C15" s="609"/>
      <c r="D15" s="630"/>
      <c r="E15" s="609"/>
      <c r="F15" s="335" t="s">
        <v>79</v>
      </c>
      <c r="G15" s="623"/>
      <c r="H15" s="545"/>
      <c r="I15" s="623"/>
      <c r="J15" s="623"/>
      <c r="K15" s="151" t="s">
        <v>95</v>
      </c>
      <c r="L15" s="147"/>
      <c r="M15" s="250"/>
      <c r="N15" s="64"/>
    </row>
    <row r="16" spans="1:14" s="28" customFormat="1" ht="33" customHeight="1" hidden="1">
      <c r="A16" s="616" t="s">
        <v>100</v>
      </c>
      <c r="B16" s="617"/>
      <c r="C16" s="617"/>
      <c r="D16" s="617"/>
      <c r="E16" s="617"/>
      <c r="F16" s="617"/>
      <c r="G16" s="617"/>
      <c r="H16" s="617"/>
      <c r="I16" s="617"/>
      <c r="J16" s="617"/>
      <c r="K16" s="618"/>
      <c r="L16" s="147"/>
      <c r="M16" s="250"/>
      <c r="N16" s="64"/>
    </row>
    <row r="17" spans="1:14" s="28" customFormat="1" ht="31.5" hidden="1">
      <c r="A17" s="95" t="s">
        <v>101</v>
      </c>
      <c r="B17" s="335" t="s">
        <v>74</v>
      </c>
      <c r="C17" s="345" t="s">
        <v>75</v>
      </c>
      <c r="D17" s="347" t="s">
        <v>64</v>
      </c>
      <c r="E17" s="152"/>
      <c r="F17" s="152" t="s">
        <v>92</v>
      </c>
      <c r="G17" s="153">
        <v>4</v>
      </c>
      <c r="H17" s="154"/>
      <c r="I17" s="343">
        <v>29700</v>
      </c>
      <c r="J17" s="155" t="s">
        <v>95</v>
      </c>
      <c r="K17" s="151" t="s">
        <v>95</v>
      </c>
      <c r="L17" s="147"/>
      <c r="M17" s="250"/>
      <c r="N17" s="64"/>
    </row>
    <row r="18" spans="1:14" s="28" customFormat="1" ht="33" customHeight="1" hidden="1">
      <c r="A18" s="95" t="s">
        <v>94</v>
      </c>
      <c r="B18" s="335" t="s">
        <v>74</v>
      </c>
      <c r="C18" s="335" t="s">
        <v>75</v>
      </c>
      <c r="D18" s="336" t="s">
        <v>64</v>
      </c>
      <c r="E18" s="156"/>
      <c r="F18" s="53" t="s">
        <v>92</v>
      </c>
      <c r="G18" s="157">
        <v>4</v>
      </c>
      <c r="H18" s="53"/>
      <c r="I18" s="149">
        <v>41000</v>
      </c>
      <c r="J18" s="158" t="s">
        <v>95</v>
      </c>
      <c r="K18" s="159" t="s">
        <v>93</v>
      </c>
      <c r="L18" s="147"/>
      <c r="M18" s="250"/>
      <c r="N18" s="64"/>
    </row>
    <row r="19" spans="1:14" s="28" customFormat="1" ht="31.5" hidden="1">
      <c r="A19" s="160" t="s">
        <v>96</v>
      </c>
      <c r="B19" s="335" t="s">
        <v>74</v>
      </c>
      <c r="C19" s="335" t="s">
        <v>75</v>
      </c>
      <c r="D19" s="336" t="s">
        <v>64</v>
      </c>
      <c r="E19" s="53"/>
      <c r="F19" s="53" t="s">
        <v>97</v>
      </c>
      <c r="G19" s="157">
        <v>2</v>
      </c>
      <c r="H19" s="161"/>
      <c r="I19" s="343">
        <v>72000</v>
      </c>
      <c r="J19" s="162" t="s">
        <v>95</v>
      </c>
      <c r="K19" s="159" t="s">
        <v>93</v>
      </c>
      <c r="L19" s="147"/>
      <c r="M19" s="250"/>
      <c r="N19" s="64"/>
    </row>
    <row r="20" spans="1:14" s="28" customFormat="1" ht="15.75" hidden="1">
      <c r="A20" s="160" t="s">
        <v>98</v>
      </c>
      <c r="B20" s="335" t="s">
        <v>74</v>
      </c>
      <c r="C20" s="335" t="s">
        <v>75</v>
      </c>
      <c r="D20" s="336" t="s">
        <v>64</v>
      </c>
      <c r="E20" s="53"/>
      <c r="F20" s="163" t="s">
        <v>99</v>
      </c>
      <c r="G20" s="157">
        <v>2</v>
      </c>
      <c r="H20" s="53"/>
      <c r="I20" s="164">
        <v>58600</v>
      </c>
      <c r="J20" s="158" t="s">
        <v>95</v>
      </c>
      <c r="K20" s="159" t="s">
        <v>93</v>
      </c>
      <c r="L20" s="147"/>
      <c r="M20" s="250"/>
      <c r="N20" s="64"/>
    </row>
    <row r="21" spans="1:14" s="28" customFormat="1" ht="33" customHeight="1" hidden="1">
      <c r="A21" s="624" t="s">
        <v>67</v>
      </c>
      <c r="B21" s="625"/>
      <c r="C21" s="625"/>
      <c r="D21" s="625"/>
      <c r="E21" s="625"/>
      <c r="F21" s="625"/>
      <c r="G21" s="625"/>
      <c r="H21" s="625"/>
      <c r="I21" s="625"/>
      <c r="J21" s="625"/>
      <c r="K21" s="626"/>
      <c r="L21" s="147"/>
      <c r="M21" s="250"/>
      <c r="N21" s="64"/>
    </row>
    <row r="22" spans="1:14" s="28" customFormat="1" ht="33" customHeight="1" hidden="1">
      <c r="A22" s="543" t="s">
        <v>80</v>
      </c>
      <c r="B22" s="545" t="s">
        <v>74</v>
      </c>
      <c r="C22" s="545" t="s">
        <v>75</v>
      </c>
      <c r="D22" s="545" t="s">
        <v>64</v>
      </c>
      <c r="E22" s="546" t="s">
        <v>196</v>
      </c>
      <c r="F22" s="335" t="s">
        <v>76</v>
      </c>
      <c r="G22" s="165">
        <v>40</v>
      </c>
      <c r="H22" s="338">
        <v>14.4</v>
      </c>
      <c r="I22" s="105">
        <v>3700</v>
      </c>
      <c r="J22" s="105">
        <v>3240</v>
      </c>
      <c r="K22" s="151" t="s">
        <v>95</v>
      </c>
      <c r="L22" s="147"/>
      <c r="M22" s="250"/>
      <c r="N22" s="64"/>
    </row>
    <row r="23" spans="1:14" s="28" customFormat="1" ht="15.75" hidden="1">
      <c r="A23" s="543"/>
      <c r="B23" s="545"/>
      <c r="C23" s="545"/>
      <c r="D23" s="545"/>
      <c r="E23" s="608"/>
      <c r="F23" s="335" t="s">
        <v>81</v>
      </c>
      <c r="G23" s="165">
        <v>20</v>
      </c>
      <c r="H23" s="338">
        <v>14.4</v>
      </c>
      <c r="I23" s="105">
        <v>3700</v>
      </c>
      <c r="J23" s="105">
        <v>3240</v>
      </c>
      <c r="K23" s="151" t="s">
        <v>95</v>
      </c>
      <c r="L23" s="147"/>
      <c r="M23" s="250"/>
      <c r="N23" s="64"/>
    </row>
    <row r="24" spans="1:14" s="28" customFormat="1" ht="33" customHeight="1" hidden="1">
      <c r="A24" s="543"/>
      <c r="B24" s="545"/>
      <c r="C24" s="545"/>
      <c r="D24" s="545"/>
      <c r="E24" s="609"/>
      <c r="F24" s="335" t="s">
        <v>82</v>
      </c>
      <c r="G24" s="166">
        <v>8</v>
      </c>
      <c r="H24" s="335">
        <v>14.4</v>
      </c>
      <c r="I24" s="343">
        <v>3700</v>
      </c>
      <c r="J24" s="343">
        <v>3240</v>
      </c>
      <c r="K24" s="151" t="s">
        <v>95</v>
      </c>
      <c r="L24" s="147"/>
      <c r="M24" s="250"/>
      <c r="N24" s="64"/>
    </row>
    <row r="25" spans="1:14" s="28" customFormat="1" ht="15.75" hidden="1">
      <c r="A25" s="544" t="s">
        <v>83</v>
      </c>
      <c r="B25" s="545" t="s">
        <v>74</v>
      </c>
      <c r="C25" s="545" t="s">
        <v>75</v>
      </c>
      <c r="D25" s="545" t="s">
        <v>64</v>
      </c>
      <c r="E25" s="546" t="s">
        <v>198</v>
      </c>
      <c r="F25" s="335" t="s">
        <v>76</v>
      </c>
      <c r="G25" s="167">
        <v>26</v>
      </c>
      <c r="H25" s="335">
        <v>9.36</v>
      </c>
      <c r="I25" s="343">
        <v>5370</v>
      </c>
      <c r="J25" s="343">
        <v>4460</v>
      </c>
      <c r="K25" s="151" t="s">
        <v>95</v>
      </c>
      <c r="L25" s="147"/>
      <c r="M25" s="250"/>
      <c r="N25" s="64"/>
    </row>
    <row r="26" spans="1:14" s="28" customFormat="1" ht="15.75" hidden="1">
      <c r="A26" s="619"/>
      <c r="B26" s="545"/>
      <c r="C26" s="545"/>
      <c r="D26" s="545"/>
      <c r="E26" s="608"/>
      <c r="F26" s="335" t="s">
        <v>81</v>
      </c>
      <c r="G26" s="167">
        <v>16</v>
      </c>
      <c r="H26" s="335">
        <v>9.36</v>
      </c>
      <c r="I26" s="343">
        <v>5370</v>
      </c>
      <c r="J26" s="343">
        <v>4460</v>
      </c>
      <c r="K26" s="151" t="s">
        <v>95</v>
      </c>
      <c r="L26" s="147"/>
      <c r="M26" s="250"/>
      <c r="N26" s="64"/>
    </row>
    <row r="27" spans="1:14" s="28" customFormat="1" ht="15.75" hidden="1">
      <c r="A27" s="615"/>
      <c r="B27" s="546"/>
      <c r="C27" s="546"/>
      <c r="D27" s="546"/>
      <c r="E27" s="609"/>
      <c r="F27" s="338" t="s">
        <v>84</v>
      </c>
      <c r="G27" s="168">
        <v>10</v>
      </c>
      <c r="H27" s="335">
        <v>9.36</v>
      </c>
      <c r="I27" s="343">
        <v>5370</v>
      </c>
      <c r="J27" s="343">
        <v>4460</v>
      </c>
      <c r="K27" s="151" t="s">
        <v>95</v>
      </c>
      <c r="L27" s="147"/>
      <c r="M27" s="250"/>
      <c r="N27" s="64"/>
    </row>
    <row r="28" spans="1:14" s="28" customFormat="1" ht="33" customHeight="1" hidden="1">
      <c r="A28" s="544" t="s">
        <v>85</v>
      </c>
      <c r="B28" s="546" t="s">
        <v>74</v>
      </c>
      <c r="C28" s="546" t="s">
        <v>75</v>
      </c>
      <c r="D28" s="545" t="s">
        <v>64</v>
      </c>
      <c r="E28" s="546" t="s">
        <v>196</v>
      </c>
      <c r="F28" s="335" t="s">
        <v>86</v>
      </c>
      <c r="G28" s="167">
        <v>28</v>
      </c>
      <c r="H28" s="335">
        <v>9.36</v>
      </c>
      <c r="I28" s="343">
        <v>5245</v>
      </c>
      <c r="J28" s="343">
        <v>4680</v>
      </c>
      <c r="K28" s="151" t="s">
        <v>95</v>
      </c>
      <c r="L28" s="147"/>
      <c r="M28" s="250"/>
      <c r="N28" s="64"/>
    </row>
    <row r="29" spans="1:14" s="28" customFormat="1" ht="15.75" hidden="1">
      <c r="A29" s="619"/>
      <c r="B29" s="608"/>
      <c r="C29" s="608"/>
      <c r="D29" s="545"/>
      <c r="E29" s="608"/>
      <c r="F29" s="335" t="s">
        <v>87</v>
      </c>
      <c r="G29" s="167">
        <v>14</v>
      </c>
      <c r="H29" s="335">
        <v>9.36</v>
      </c>
      <c r="I29" s="343">
        <v>5245</v>
      </c>
      <c r="J29" s="343">
        <v>4680</v>
      </c>
      <c r="K29" s="151" t="s">
        <v>95</v>
      </c>
      <c r="L29" s="147"/>
      <c r="M29" s="250"/>
      <c r="N29" s="64"/>
    </row>
    <row r="30" spans="1:14" s="28" customFormat="1" ht="33" customHeight="1" hidden="1">
      <c r="A30" s="615"/>
      <c r="B30" s="609"/>
      <c r="C30" s="609"/>
      <c r="D30" s="546"/>
      <c r="E30" s="609"/>
      <c r="F30" s="335" t="s">
        <v>88</v>
      </c>
      <c r="G30" s="167">
        <v>8</v>
      </c>
      <c r="H30" s="335">
        <v>9.36</v>
      </c>
      <c r="I30" s="343">
        <v>5245</v>
      </c>
      <c r="J30" s="343">
        <v>4680</v>
      </c>
      <c r="K30" s="151" t="s">
        <v>95</v>
      </c>
      <c r="L30" s="147"/>
      <c r="M30" s="250"/>
      <c r="N30" s="64"/>
    </row>
    <row r="31" spans="1:14" s="28" customFormat="1" ht="33" customHeight="1" hidden="1">
      <c r="A31" s="544" t="s">
        <v>89</v>
      </c>
      <c r="B31" s="546" t="s">
        <v>74</v>
      </c>
      <c r="C31" s="546" t="s">
        <v>75</v>
      </c>
      <c r="D31" s="546" t="s">
        <v>64</v>
      </c>
      <c r="E31" s="546" t="s">
        <v>196</v>
      </c>
      <c r="F31" s="335" t="s">
        <v>86</v>
      </c>
      <c r="G31" s="167">
        <v>28</v>
      </c>
      <c r="H31" s="335">
        <v>10.08</v>
      </c>
      <c r="I31" s="343">
        <v>5360</v>
      </c>
      <c r="J31" s="343">
        <v>4720</v>
      </c>
      <c r="K31" s="151" t="s">
        <v>95</v>
      </c>
      <c r="L31" s="147"/>
      <c r="M31" s="250"/>
      <c r="N31" s="64"/>
    </row>
    <row r="32" spans="1:14" s="28" customFormat="1" ht="33" customHeight="1" hidden="1">
      <c r="A32" s="615"/>
      <c r="B32" s="609"/>
      <c r="C32" s="609"/>
      <c r="D32" s="609"/>
      <c r="E32" s="609"/>
      <c r="F32" s="335" t="s">
        <v>87</v>
      </c>
      <c r="G32" s="167">
        <v>14</v>
      </c>
      <c r="H32" s="335">
        <v>10.08</v>
      </c>
      <c r="I32" s="343">
        <v>5360</v>
      </c>
      <c r="J32" s="343">
        <v>4720</v>
      </c>
      <c r="K32" s="151" t="s">
        <v>95</v>
      </c>
      <c r="L32" s="147"/>
      <c r="M32" s="250"/>
      <c r="N32" s="64"/>
    </row>
    <row r="33" spans="1:14" s="28" customFormat="1" ht="33" customHeight="1" hidden="1">
      <c r="A33" s="544" t="s">
        <v>90</v>
      </c>
      <c r="B33" s="546" t="s">
        <v>74</v>
      </c>
      <c r="C33" s="546" t="s">
        <v>75</v>
      </c>
      <c r="D33" s="546" t="s">
        <v>64</v>
      </c>
      <c r="E33" s="546" t="s">
        <v>199</v>
      </c>
      <c r="F33" s="335" t="s">
        <v>86</v>
      </c>
      <c r="G33" s="167">
        <v>20</v>
      </c>
      <c r="H33" s="335">
        <v>7.2</v>
      </c>
      <c r="I33" s="343">
        <v>12150</v>
      </c>
      <c r="J33" s="343">
        <v>10800</v>
      </c>
      <c r="K33" s="151" t="s">
        <v>95</v>
      </c>
      <c r="L33" s="147"/>
      <c r="M33" s="250"/>
      <c r="N33" s="64"/>
    </row>
    <row r="34" spans="1:14" s="28" customFormat="1" ht="33" customHeight="1" hidden="1">
      <c r="A34" s="615"/>
      <c r="B34" s="609"/>
      <c r="C34" s="609"/>
      <c r="D34" s="609"/>
      <c r="E34" s="609"/>
      <c r="F34" s="335" t="s">
        <v>87</v>
      </c>
      <c r="G34" s="167">
        <v>10</v>
      </c>
      <c r="H34" s="335">
        <v>7.2</v>
      </c>
      <c r="I34" s="343">
        <v>12150</v>
      </c>
      <c r="J34" s="343">
        <v>10800</v>
      </c>
      <c r="K34" s="151" t="s">
        <v>95</v>
      </c>
      <c r="L34" s="147"/>
      <c r="M34" s="250"/>
      <c r="N34" s="64"/>
    </row>
    <row r="35" spans="1:14" s="28" customFormat="1" ht="15.75" hidden="1">
      <c r="A35" s="620" t="s">
        <v>91</v>
      </c>
      <c r="B35" s="546" t="s">
        <v>74</v>
      </c>
      <c r="C35" s="546" t="s">
        <v>75</v>
      </c>
      <c r="D35" s="546" t="s">
        <v>64</v>
      </c>
      <c r="E35" s="546" t="s">
        <v>196</v>
      </c>
      <c r="F35" s="335" t="s">
        <v>86</v>
      </c>
      <c r="G35" s="167">
        <v>28</v>
      </c>
      <c r="H35" s="335">
        <v>10.08</v>
      </c>
      <c r="I35" s="343">
        <v>6490</v>
      </c>
      <c r="J35" s="343">
        <v>5800</v>
      </c>
      <c r="K35" s="151" t="s">
        <v>95</v>
      </c>
      <c r="L35" s="147"/>
      <c r="M35" s="250"/>
      <c r="N35" s="64"/>
    </row>
    <row r="36" spans="1:14" s="28" customFormat="1" ht="15.75" hidden="1">
      <c r="A36" s="621"/>
      <c r="B36" s="608"/>
      <c r="C36" s="608"/>
      <c r="D36" s="608"/>
      <c r="E36" s="608"/>
      <c r="F36" s="335" t="s">
        <v>87</v>
      </c>
      <c r="G36" s="167">
        <v>14</v>
      </c>
      <c r="H36" s="335">
        <v>10.08</v>
      </c>
      <c r="I36" s="343">
        <v>6490</v>
      </c>
      <c r="J36" s="343">
        <v>5800</v>
      </c>
      <c r="K36" s="151" t="s">
        <v>95</v>
      </c>
      <c r="L36" s="147"/>
      <c r="M36" s="250"/>
      <c r="N36" s="64"/>
    </row>
    <row r="37" spans="1:14" s="28" customFormat="1" ht="33" customHeight="1" hidden="1">
      <c r="A37" s="622"/>
      <c r="B37" s="609"/>
      <c r="C37" s="609"/>
      <c r="D37" s="609"/>
      <c r="E37" s="609"/>
      <c r="F37" s="335" t="s">
        <v>88</v>
      </c>
      <c r="G37" s="167">
        <v>8</v>
      </c>
      <c r="H37" s="335">
        <v>10.08</v>
      </c>
      <c r="I37" s="343">
        <v>6490</v>
      </c>
      <c r="J37" s="343">
        <v>5800</v>
      </c>
      <c r="K37" s="151" t="s">
        <v>95</v>
      </c>
      <c r="L37" s="147"/>
      <c r="M37" s="250"/>
      <c r="N37" s="64"/>
    </row>
    <row r="38" spans="1:14" s="28" customFormat="1" ht="29.25" customHeight="1">
      <c r="A38" s="334" t="s">
        <v>266</v>
      </c>
      <c r="B38" s="335" t="s">
        <v>74</v>
      </c>
      <c r="C38" s="335" t="s">
        <v>75</v>
      </c>
      <c r="D38" s="336" t="s">
        <v>295</v>
      </c>
      <c r="E38" s="403" t="s">
        <v>196</v>
      </c>
      <c r="F38" s="335" t="s">
        <v>267</v>
      </c>
      <c r="G38" s="343">
        <v>40</v>
      </c>
      <c r="H38" s="73">
        <v>7.2</v>
      </c>
      <c r="I38" s="343">
        <v>1700</v>
      </c>
      <c r="J38" s="343">
        <v>1650</v>
      </c>
      <c r="K38" s="158">
        <v>1600</v>
      </c>
      <c r="L38" s="147"/>
      <c r="M38" s="250"/>
      <c r="N38" s="64"/>
    </row>
    <row r="39" spans="1:14" s="28" customFormat="1" ht="33.75" customHeight="1" thickBot="1">
      <c r="A39" s="337" t="s">
        <v>272</v>
      </c>
      <c r="B39" s="338" t="s">
        <v>74</v>
      </c>
      <c r="C39" s="338" t="s">
        <v>75</v>
      </c>
      <c r="D39" s="346" t="s">
        <v>295</v>
      </c>
      <c r="E39" s="338" t="s">
        <v>196</v>
      </c>
      <c r="F39" s="338" t="s">
        <v>269</v>
      </c>
      <c r="G39" s="105">
        <v>10</v>
      </c>
      <c r="H39" s="269">
        <v>7.2</v>
      </c>
      <c r="I39" s="105">
        <v>4600</v>
      </c>
      <c r="J39" s="105">
        <v>4500</v>
      </c>
      <c r="K39" s="270">
        <v>4400</v>
      </c>
      <c r="L39" s="147"/>
      <c r="M39" s="250"/>
      <c r="N39" s="64"/>
    </row>
    <row r="40" spans="1:14" s="28" customFormat="1" ht="17.25" customHeight="1" thickBot="1">
      <c r="A40" s="605" t="s">
        <v>270</v>
      </c>
      <c r="B40" s="606"/>
      <c r="C40" s="606"/>
      <c r="D40" s="606"/>
      <c r="E40" s="606"/>
      <c r="F40" s="606"/>
      <c r="G40" s="606"/>
      <c r="H40" s="606"/>
      <c r="I40" s="606"/>
      <c r="J40" s="606"/>
      <c r="K40" s="607"/>
      <c r="L40" s="147"/>
      <c r="M40" s="250"/>
      <c r="N40" s="64"/>
    </row>
    <row r="41" spans="1:14" s="28" customFormat="1" ht="33.75" customHeight="1">
      <c r="A41" s="489" t="s">
        <v>274</v>
      </c>
      <c r="B41" s="345" t="s">
        <v>74</v>
      </c>
      <c r="C41" s="345" t="s">
        <v>75</v>
      </c>
      <c r="D41" s="347" t="s">
        <v>295</v>
      </c>
      <c r="E41" s="345"/>
      <c r="F41" s="488" t="s">
        <v>454</v>
      </c>
      <c r="G41" s="231">
        <v>4</v>
      </c>
      <c r="H41" s="345"/>
      <c r="I41" s="231">
        <v>11000</v>
      </c>
      <c r="J41" s="231">
        <v>10500</v>
      </c>
      <c r="K41" s="271">
        <v>10000</v>
      </c>
      <c r="L41" s="147"/>
      <c r="M41" s="250"/>
      <c r="N41" s="64"/>
    </row>
    <row r="42" spans="1:14" s="28" customFormat="1" ht="33.75" customHeight="1">
      <c r="A42" s="399" t="s">
        <v>271</v>
      </c>
      <c r="B42" s="394" t="s">
        <v>74</v>
      </c>
      <c r="C42" s="394" t="s">
        <v>75</v>
      </c>
      <c r="D42" s="395" t="s">
        <v>295</v>
      </c>
      <c r="E42" s="394"/>
      <c r="F42" s="488" t="s">
        <v>454</v>
      </c>
      <c r="G42" s="396">
        <v>4</v>
      </c>
      <c r="H42" s="394"/>
      <c r="I42" s="396">
        <v>13400</v>
      </c>
      <c r="J42" s="396">
        <v>13200</v>
      </c>
      <c r="K42" s="158">
        <v>13000</v>
      </c>
      <c r="L42" s="147"/>
      <c r="M42" s="250"/>
      <c r="N42" s="64"/>
    </row>
    <row r="43" spans="1:14" s="28" customFormat="1" ht="33.75" customHeight="1">
      <c r="A43" s="399" t="s">
        <v>339</v>
      </c>
      <c r="B43" s="394" t="s">
        <v>74</v>
      </c>
      <c r="C43" s="394" t="s">
        <v>75</v>
      </c>
      <c r="D43" s="395" t="s">
        <v>295</v>
      </c>
      <c r="E43" s="394"/>
      <c r="F43" s="394"/>
      <c r="G43" s="396"/>
      <c r="H43" s="394"/>
      <c r="I43" s="396">
        <v>1500</v>
      </c>
      <c r="J43" s="396">
        <v>1450</v>
      </c>
      <c r="K43" s="158">
        <v>1400</v>
      </c>
      <c r="L43" s="147"/>
      <c r="M43" s="250"/>
      <c r="N43" s="398"/>
    </row>
    <row r="44" spans="1:14" s="28" customFormat="1" ht="33.75" customHeight="1" thickBot="1">
      <c r="A44" s="399" t="s">
        <v>340</v>
      </c>
      <c r="B44" s="394" t="s">
        <v>74</v>
      </c>
      <c r="C44" s="394" t="s">
        <v>75</v>
      </c>
      <c r="D44" s="395" t="s">
        <v>295</v>
      </c>
      <c r="E44" s="394"/>
      <c r="F44" s="394"/>
      <c r="G44" s="396"/>
      <c r="H44" s="394"/>
      <c r="I44" s="396">
        <v>4200</v>
      </c>
      <c r="J44" s="396">
        <v>4150</v>
      </c>
      <c r="K44" s="158">
        <v>4100</v>
      </c>
      <c r="L44" s="147"/>
      <c r="M44" s="250"/>
      <c r="N44" s="398"/>
    </row>
    <row r="45" spans="1:13" ht="36.75" customHeight="1" thickBot="1">
      <c r="A45" s="610" t="s">
        <v>57</v>
      </c>
      <c r="B45" s="611"/>
      <c r="C45" s="611"/>
      <c r="D45" s="611"/>
      <c r="E45" s="611"/>
      <c r="F45" s="611"/>
      <c r="G45" s="611"/>
      <c r="H45" s="611"/>
      <c r="I45" s="611"/>
      <c r="J45" s="611"/>
      <c r="K45" s="611"/>
      <c r="L45" s="606"/>
      <c r="M45" s="607"/>
    </row>
    <row r="46" spans="1:13" ht="36.75" customHeight="1" thickBot="1">
      <c r="A46" s="232" t="s">
        <v>0</v>
      </c>
      <c r="B46" s="232" t="s">
        <v>59</v>
      </c>
      <c r="C46" s="232" t="s">
        <v>251</v>
      </c>
      <c r="D46" s="233" t="s">
        <v>252</v>
      </c>
      <c r="E46" s="612" t="s">
        <v>306</v>
      </c>
      <c r="F46" s="613"/>
      <c r="G46" s="613"/>
      <c r="H46" s="613"/>
      <c r="I46" s="613"/>
      <c r="J46" s="613"/>
      <c r="K46" s="613"/>
      <c r="L46" s="613"/>
      <c r="M46" s="614"/>
    </row>
    <row r="47" spans="1:13" ht="37.5" customHeight="1">
      <c r="A47" s="126" t="s">
        <v>53</v>
      </c>
      <c r="B47" s="342" t="s">
        <v>247</v>
      </c>
      <c r="C47" s="120" t="s">
        <v>248</v>
      </c>
      <c r="D47" s="336" t="s">
        <v>295</v>
      </c>
      <c r="E47" s="538">
        <v>375</v>
      </c>
      <c r="F47" s="538"/>
      <c r="G47" s="538"/>
      <c r="H47" s="538"/>
      <c r="I47" s="538"/>
      <c r="J47" s="538"/>
      <c r="K47" s="538"/>
      <c r="L47" s="538"/>
      <c r="M47" s="539"/>
    </row>
    <row r="48" spans="1:13" ht="15.75" customHeight="1" hidden="1">
      <c r="A48" s="119" t="s">
        <v>253</v>
      </c>
      <c r="B48" s="120" t="s">
        <v>247</v>
      </c>
      <c r="C48" s="120" t="s">
        <v>248</v>
      </c>
      <c r="D48" s="336" t="s">
        <v>295</v>
      </c>
      <c r="E48" s="121"/>
      <c r="F48" s="121"/>
      <c r="G48" s="121"/>
      <c r="H48" s="121"/>
      <c r="I48" s="121"/>
      <c r="J48" s="121"/>
      <c r="K48" s="519"/>
      <c r="L48" s="519"/>
      <c r="M48" s="520"/>
    </row>
    <row r="49" spans="1:13" ht="15.75" customHeight="1" hidden="1">
      <c r="A49" s="122" t="s">
        <v>254</v>
      </c>
      <c r="B49" s="123" t="s">
        <v>247</v>
      </c>
      <c r="C49" s="123" t="s">
        <v>248</v>
      </c>
      <c r="D49" s="336" t="s">
        <v>295</v>
      </c>
      <c r="E49" s="121"/>
      <c r="F49" s="121"/>
      <c r="G49" s="121"/>
      <c r="H49" s="121"/>
      <c r="I49" s="121"/>
      <c r="J49" s="121"/>
      <c r="K49" s="519"/>
      <c r="L49" s="519"/>
      <c r="M49" s="520"/>
    </row>
    <row r="50" spans="1:13" ht="15.75" customHeight="1" hidden="1">
      <c r="A50" s="122" t="s">
        <v>255</v>
      </c>
      <c r="B50" s="123" t="s">
        <v>247</v>
      </c>
      <c r="C50" s="123" t="s">
        <v>248</v>
      </c>
      <c r="D50" s="336" t="s">
        <v>295</v>
      </c>
      <c r="E50" s="121"/>
      <c r="F50" s="121"/>
      <c r="G50" s="121"/>
      <c r="H50" s="121"/>
      <c r="I50" s="121"/>
      <c r="J50" s="121"/>
      <c r="K50" s="519"/>
      <c r="L50" s="519"/>
      <c r="M50" s="520"/>
    </row>
    <row r="51" spans="1:13" ht="15.75" customHeight="1" hidden="1" thickBot="1">
      <c r="A51" s="122" t="s">
        <v>256</v>
      </c>
      <c r="B51" s="123" t="s">
        <v>247</v>
      </c>
      <c r="C51" s="123" t="s">
        <v>248</v>
      </c>
      <c r="D51" s="336" t="s">
        <v>295</v>
      </c>
      <c r="E51" s="121"/>
      <c r="F51" s="121"/>
      <c r="G51" s="121"/>
      <c r="H51" s="121"/>
      <c r="I51" s="121"/>
      <c r="J51" s="121"/>
      <c r="K51" s="519"/>
      <c r="L51" s="519"/>
      <c r="M51" s="520"/>
    </row>
    <row r="52" spans="1:13" ht="15.75" customHeight="1" hidden="1">
      <c r="A52" s="124" t="s">
        <v>257</v>
      </c>
      <c r="B52" s="125" t="s">
        <v>247</v>
      </c>
      <c r="C52" s="125" t="s">
        <v>248</v>
      </c>
      <c r="D52" s="336" t="s">
        <v>295</v>
      </c>
      <c r="E52" s="121"/>
      <c r="F52" s="121"/>
      <c r="G52" s="121"/>
      <c r="H52" s="121"/>
      <c r="I52" s="121"/>
      <c r="J52" s="121"/>
      <c r="K52" s="519"/>
      <c r="L52" s="519"/>
      <c r="M52" s="520"/>
    </row>
    <row r="53" spans="1:13" ht="15.75" customHeight="1" hidden="1">
      <c r="A53" s="127" t="s">
        <v>283</v>
      </c>
      <c r="B53" s="333" t="s">
        <v>286</v>
      </c>
      <c r="C53" s="123" t="s">
        <v>248</v>
      </c>
      <c r="D53" s="336" t="s">
        <v>295</v>
      </c>
      <c r="E53" s="519">
        <v>500</v>
      </c>
      <c r="F53" s="519"/>
      <c r="G53" s="519"/>
      <c r="H53" s="519"/>
      <c r="I53" s="519"/>
      <c r="J53" s="519"/>
      <c r="K53" s="519"/>
      <c r="L53" s="519"/>
      <c r="M53" s="520"/>
    </row>
    <row r="54" spans="1:13" ht="15.75" customHeight="1" hidden="1">
      <c r="A54" s="127" t="s">
        <v>284</v>
      </c>
      <c r="B54" s="333" t="s">
        <v>286</v>
      </c>
      <c r="C54" s="123" t="s">
        <v>248</v>
      </c>
      <c r="D54" s="336" t="s">
        <v>295</v>
      </c>
      <c r="E54" s="519">
        <v>375</v>
      </c>
      <c r="F54" s="519"/>
      <c r="G54" s="519"/>
      <c r="H54" s="519"/>
      <c r="I54" s="519"/>
      <c r="J54" s="519"/>
      <c r="K54" s="519"/>
      <c r="L54" s="519"/>
      <c r="M54" s="520"/>
    </row>
    <row r="55" spans="1:13" ht="15.75" customHeight="1" hidden="1">
      <c r="A55" s="127" t="s">
        <v>285</v>
      </c>
      <c r="B55" s="333" t="s">
        <v>286</v>
      </c>
      <c r="C55" s="123" t="s">
        <v>248</v>
      </c>
      <c r="D55" s="336" t="s">
        <v>295</v>
      </c>
      <c r="E55" s="519">
        <v>460</v>
      </c>
      <c r="F55" s="519"/>
      <c r="G55" s="519"/>
      <c r="H55" s="519"/>
      <c r="I55" s="519"/>
      <c r="J55" s="519"/>
      <c r="K55" s="519"/>
      <c r="L55" s="519"/>
      <c r="M55" s="520"/>
    </row>
    <row r="56" spans="1:13" ht="15.75" customHeight="1">
      <c r="A56" s="126" t="s">
        <v>58</v>
      </c>
      <c r="B56" s="342" t="s">
        <v>61</v>
      </c>
      <c r="C56" s="120" t="s">
        <v>62</v>
      </c>
      <c r="D56" s="336" t="s">
        <v>295</v>
      </c>
      <c r="E56" s="519">
        <v>650</v>
      </c>
      <c r="F56" s="519"/>
      <c r="G56" s="519"/>
      <c r="H56" s="519"/>
      <c r="I56" s="519"/>
      <c r="J56" s="519"/>
      <c r="K56" s="519"/>
      <c r="L56" s="519"/>
      <c r="M56" s="520"/>
    </row>
    <row r="57" spans="1:13" ht="15.75" customHeight="1">
      <c r="A57" s="127" t="s">
        <v>54</v>
      </c>
      <c r="B57" s="333" t="s">
        <v>61</v>
      </c>
      <c r="C57" s="123" t="s">
        <v>62</v>
      </c>
      <c r="D57" s="336" t="s">
        <v>295</v>
      </c>
      <c r="E57" s="519">
        <v>900</v>
      </c>
      <c r="F57" s="519"/>
      <c r="G57" s="519"/>
      <c r="H57" s="519"/>
      <c r="I57" s="519"/>
      <c r="J57" s="519"/>
      <c r="K57" s="519"/>
      <c r="L57" s="519"/>
      <c r="M57" s="520"/>
    </row>
    <row r="58" spans="1:13" ht="15.75" customHeight="1">
      <c r="A58" s="127" t="s">
        <v>273</v>
      </c>
      <c r="B58" s="333" t="s">
        <v>61</v>
      </c>
      <c r="C58" s="123" t="s">
        <v>62</v>
      </c>
      <c r="D58" s="336" t="s">
        <v>295</v>
      </c>
      <c r="E58" s="519" t="s">
        <v>288</v>
      </c>
      <c r="F58" s="519"/>
      <c r="G58" s="519"/>
      <c r="H58" s="519"/>
      <c r="I58" s="519"/>
      <c r="J58" s="519"/>
      <c r="K58" s="519"/>
      <c r="L58" s="519"/>
      <c r="M58" s="520"/>
    </row>
    <row r="59" spans="1:13" ht="15.75" customHeight="1">
      <c r="A59" s="127" t="s">
        <v>55</v>
      </c>
      <c r="B59" s="333" t="s">
        <v>61</v>
      </c>
      <c r="C59" s="123" t="s">
        <v>62</v>
      </c>
      <c r="D59" s="336" t="s">
        <v>295</v>
      </c>
      <c r="E59" s="519">
        <v>950</v>
      </c>
      <c r="F59" s="519"/>
      <c r="G59" s="519"/>
      <c r="H59" s="519"/>
      <c r="I59" s="519"/>
      <c r="J59" s="519"/>
      <c r="K59" s="519"/>
      <c r="L59" s="519"/>
      <c r="M59" s="520"/>
    </row>
    <row r="60" spans="1:13" ht="15.75" customHeight="1" thickBot="1">
      <c r="A60" s="253" t="s">
        <v>56</v>
      </c>
      <c r="B60" s="341" t="s">
        <v>61</v>
      </c>
      <c r="C60" s="125" t="s">
        <v>62</v>
      </c>
      <c r="D60" s="346" t="s">
        <v>295</v>
      </c>
      <c r="E60" s="524">
        <v>2800</v>
      </c>
      <c r="F60" s="524"/>
      <c r="G60" s="524"/>
      <c r="H60" s="524"/>
      <c r="I60" s="524"/>
      <c r="J60" s="524"/>
      <c r="K60" s="524"/>
      <c r="L60" s="524"/>
      <c r="M60" s="525"/>
    </row>
    <row r="61" spans="1:13" ht="15.75" customHeight="1" thickBot="1">
      <c r="A61" s="605" t="s">
        <v>287</v>
      </c>
      <c r="B61" s="606"/>
      <c r="C61" s="606"/>
      <c r="D61" s="606"/>
      <c r="E61" s="606"/>
      <c r="F61" s="606"/>
      <c r="G61" s="606"/>
      <c r="H61" s="606"/>
      <c r="I61" s="606"/>
      <c r="J61" s="606"/>
      <c r="K61" s="606"/>
      <c r="L61" s="606"/>
      <c r="M61" s="607"/>
    </row>
    <row r="62" spans="1:13" ht="15.75" customHeight="1" thickBot="1">
      <c r="A62" s="349" t="s">
        <v>297</v>
      </c>
      <c r="B62" s="603" t="s">
        <v>294</v>
      </c>
      <c r="C62" s="603"/>
      <c r="D62" s="603"/>
      <c r="E62" s="603"/>
      <c r="F62" s="603"/>
      <c r="G62" s="603"/>
      <c r="H62" s="603"/>
      <c r="I62" s="603"/>
      <c r="J62" s="603"/>
      <c r="K62" s="603"/>
      <c r="L62" s="603"/>
      <c r="M62" s="604"/>
    </row>
    <row r="63" spans="1:13" ht="15.75" customHeight="1">
      <c r="A63" s="128" t="s">
        <v>253</v>
      </c>
      <c r="B63" s="129"/>
      <c r="C63" s="130"/>
      <c r="D63" s="130"/>
      <c r="E63" s="130"/>
      <c r="F63" s="130"/>
      <c r="G63" s="130"/>
      <c r="H63" s="527">
        <v>0.8</v>
      </c>
      <c r="I63" s="527"/>
      <c r="J63" s="131"/>
      <c r="K63" s="169"/>
      <c r="L63" s="130"/>
      <c r="M63" s="132"/>
    </row>
    <row r="64" spans="1:13" ht="15.75" customHeight="1">
      <c r="A64" s="133" t="s">
        <v>254</v>
      </c>
      <c r="B64" s="134"/>
      <c r="C64" s="135"/>
      <c r="D64" s="135"/>
      <c r="E64" s="135"/>
      <c r="F64" s="135"/>
      <c r="G64" s="135"/>
      <c r="H64" s="530">
        <v>1.62</v>
      </c>
      <c r="I64" s="530"/>
      <c r="J64" s="136"/>
      <c r="K64" s="170"/>
      <c r="L64" s="135"/>
      <c r="M64" s="137"/>
    </row>
    <row r="65" spans="1:13" ht="15.75" customHeight="1">
      <c r="A65" s="133" t="s">
        <v>255</v>
      </c>
      <c r="B65" s="134"/>
      <c r="C65" s="135"/>
      <c r="D65" s="135"/>
      <c r="E65" s="135"/>
      <c r="F65" s="135"/>
      <c r="G65" s="135"/>
      <c r="H65" s="530">
        <v>0.81</v>
      </c>
      <c r="I65" s="530"/>
      <c r="J65" s="136"/>
      <c r="K65" s="170"/>
      <c r="L65" s="135"/>
      <c r="M65" s="137"/>
    </row>
    <row r="66" spans="1:13" ht="15.75" customHeight="1">
      <c r="A66" s="138" t="s">
        <v>256</v>
      </c>
      <c r="B66" s="139"/>
      <c r="C66" s="140"/>
      <c r="D66" s="140"/>
      <c r="E66" s="140"/>
      <c r="F66" s="140"/>
      <c r="G66" s="140"/>
      <c r="H66" s="533">
        <v>0.7</v>
      </c>
      <c r="I66" s="533"/>
      <c r="J66" s="141"/>
      <c r="K66" s="170"/>
      <c r="L66" s="140"/>
      <c r="M66" s="142"/>
    </row>
    <row r="67" spans="1:13" ht="15.75" customHeight="1" thickBot="1">
      <c r="A67" s="143" t="s">
        <v>257</v>
      </c>
      <c r="B67" s="144"/>
      <c r="C67" s="145"/>
      <c r="D67" s="145"/>
      <c r="E67" s="145"/>
      <c r="F67" s="145"/>
      <c r="G67" s="145"/>
      <c r="H67" s="536">
        <v>1.2</v>
      </c>
      <c r="I67" s="536"/>
      <c r="J67" s="145"/>
      <c r="K67" s="171"/>
      <c r="L67" s="145"/>
      <c r="M67" s="146"/>
    </row>
    <row r="68" spans="1:13" ht="15.75" customHeight="1" thickBot="1">
      <c r="A68" s="592" t="s">
        <v>298</v>
      </c>
      <c r="B68" s="593"/>
      <c r="C68" s="593"/>
      <c r="D68" s="593"/>
      <c r="E68" s="593"/>
      <c r="F68" s="593"/>
      <c r="G68" s="593"/>
      <c r="H68" s="593"/>
      <c r="I68" s="593"/>
      <c r="J68" s="593"/>
      <c r="K68" s="593"/>
      <c r="L68" s="593"/>
      <c r="M68" s="594"/>
    </row>
    <row r="69" spans="1:13" ht="15.75" customHeight="1" thickBot="1">
      <c r="A69" s="339" t="s">
        <v>0</v>
      </c>
      <c r="B69" s="340" t="s">
        <v>59</v>
      </c>
      <c r="C69" s="340" t="s">
        <v>251</v>
      </c>
      <c r="D69" s="340" t="s">
        <v>252</v>
      </c>
      <c r="E69" s="340" t="s">
        <v>2</v>
      </c>
      <c r="F69" s="348" t="s">
        <v>258</v>
      </c>
      <c r="G69" s="595" t="s">
        <v>263</v>
      </c>
      <c r="H69" s="596"/>
      <c r="I69" s="596"/>
      <c r="J69" s="596"/>
      <c r="K69" s="597"/>
      <c r="L69" s="514" t="s">
        <v>264</v>
      </c>
      <c r="M69" s="515"/>
    </row>
    <row r="70" spans="1:13" ht="50.25" customHeight="1">
      <c r="A70" s="194" t="s">
        <v>265</v>
      </c>
      <c r="B70" s="195" t="s">
        <v>262</v>
      </c>
      <c r="C70" s="196" t="s">
        <v>248</v>
      </c>
      <c r="D70" s="197" t="s">
        <v>4</v>
      </c>
      <c r="E70" s="110" t="s">
        <v>260</v>
      </c>
      <c r="F70" s="201" t="s">
        <v>299</v>
      </c>
      <c r="G70" s="598">
        <v>3500</v>
      </c>
      <c r="H70" s="599"/>
      <c r="I70" s="599"/>
      <c r="J70" s="599"/>
      <c r="K70" s="600"/>
      <c r="L70" s="601">
        <v>3150</v>
      </c>
      <c r="M70" s="602"/>
    </row>
    <row r="71" spans="1:13" ht="49.5" customHeight="1" thickBot="1">
      <c r="A71" s="198" t="s">
        <v>259</v>
      </c>
      <c r="B71" s="199" t="s">
        <v>262</v>
      </c>
      <c r="C71" s="190" t="s">
        <v>248</v>
      </c>
      <c r="D71" s="200" t="s">
        <v>4</v>
      </c>
      <c r="E71" s="176" t="s">
        <v>261</v>
      </c>
      <c r="F71" s="202" t="s">
        <v>299</v>
      </c>
      <c r="G71" s="587">
        <v>4500</v>
      </c>
      <c r="H71" s="588"/>
      <c r="I71" s="588"/>
      <c r="J71" s="588"/>
      <c r="K71" s="589"/>
      <c r="L71" s="590">
        <v>4050</v>
      </c>
      <c r="M71" s="591"/>
    </row>
    <row r="72" ht="15.75" customHeight="1"/>
    <row r="73" ht="31.5" customHeight="1"/>
    <row r="74" ht="33.75" customHeight="1"/>
    <row r="75" ht="36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6.5" customHeight="1"/>
    <row r="90" ht="17.25" customHeight="1"/>
    <row r="91" ht="23.25" customHeight="1"/>
    <row r="94" ht="15" customHeight="1"/>
    <row r="95" ht="19.5" customHeight="1"/>
    <row r="96" ht="15" customHeight="1"/>
    <row r="97" ht="15" customHeight="1"/>
    <row r="98" ht="15.75" customHeight="1"/>
    <row r="99" ht="15" customHeight="1"/>
    <row r="100" ht="14.25" customHeight="1">
      <c r="L100" s="6"/>
    </row>
    <row r="102" ht="15" customHeight="1"/>
    <row r="103" ht="17.25" customHeight="1"/>
    <row r="104" ht="15" customHeight="1"/>
    <row r="105" ht="15" customHeight="1"/>
    <row r="106" ht="15" customHeight="1"/>
    <row r="107" ht="15" customHeight="1"/>
    <row r="108" ht="17.25" customHeight="1"/>
    <row r="109" ht="15.75" customHeight="1"/>
    <row r="110" ht="15" customHeight="1"/>
    <row r="111" ht="15" customHeight="1"/>
    <row r="112" ht="15" customHeight="1"/>
    <row r="113" ht="15" customHeight="1"/>
    <row r="114" ht="18" customHeight="1"/>
    <row r="115" ht="29.25" customHeight="1"/>
    <row r="116" ht="15" customHeight="1"/>
    <row r="117" ht="15" customHeight="1"/>
    <row r="118" ht="19.5" customHeight="1"/>
    <row r="120" ht="17.25" customHeight="1"/>
    <row r="124" ht="34.5" customHeight="1"/>
    <row r="125" ht="14.25" customHeight="1"/>
    <row r="126" ht="15.75" customHeight="1"/>
    <row r="127" ht="15" customHeight="1"/>
    <row r="128" ht="31.5" customHeight="1"/>
    <row r="132" ht="14.25" customHeight="1"/>
    <row r="133" ht="15" customHeight="1"/>
    <row r="134" ht="16.5" customHeight="1"/>
    <row r="135" ht="15.75" customHeight="1"/>
    <row r="137" ht="15.75" customHeight="1"/>
    <row r="141" ht="17.25" customHeight="1"/>
    <row r="142" ht="20.25" customHeight="1"/>
    <row r="143" ht="22.5" customHeight="1"/>
    <row r="144" ht="25.5" customHeight="1"/>
    <row r="145" ht="26.25" customHeight="1"/>
    <row r="160" ht="12" customHeight="1"/>
    <row r="161" ht="23.25" customHeight="1"/>
    <row r="162" ht="23.25" customHeight="1"/>
    <row r="164" ht="23.25" customHeight="1"/>
    <row r="171" ht="27.75" customHeight="1">
      <c r="L171" s="4"/>
    </row>
    <row r="172" ht="23.25" customHeight="1"/>
    <row r="185" ht="50.25" customHeight="1"/>
    <row r="187" ht="25.5" customHeight="1"/>
    <row r="189" ht="15.75" customHeight="1"/>
    <row r="190" ht="17.25" customHeight="1"/>
    <row r="191" ht="18" customHeight="1"/>
    <row r="192" ht="17.25" customHeight="1"/>
    <row r="193" ht="18" customHeight="1"/>
  </sheetData>
  <sheetProtection password="DDA5" sheet="1" objects="1" scenarios="1" selectLockedCells="1" selectUnlockedCells="1"/>
  <mergeCells count="85">
    <mergeCell ref="C9:C10"/>
    <mergeCell ref="D9:D10"/>
    <mergeCell ref="E9:E10"/>
    <mergeCell ref="F9:F10"/>
    <mergeCell ref="G9:H9"/>
    <mergeCell ref="I9:K9"/>
    <mergeCell ref="A12:K12"/>
    <mergeCell ref="L2:N2"/>
    <mergeCell ref="L3:N3"/>
    <mergeCell ref="E2:K2"/>
    <mergeCell ref="E3:K3"/>
    <mergeCell ref="E4:K4"/>
    <mergeCell ref="A11:K11"/>
    <mergeCell ref="A7:K7"/>
    <mergeCell ref="A9:A10"/>
    <mergeCell ref="B9:B10"/>
    <mergeCell ref="A14:A15"/>
    <mergeCell ref="B14:B15"/>
    <mergeCell ref="C14:C15"/>
    <mergeCell ref="D14:D15"/>
    <mergeCell ref="G14:G15"/>
    <mergeCell ref="H14:H15"/>
    <mergeCell ref="E14:E15"/>
    <mergeCell ref="A22:A24"/>
    <mergeCell ref="A35:A37"/>
    <mergeCell ref="I14:I15"/>
    <mergeCell ref="A33:A34"/>
    <mergeCell ref="B33:B34"/>
    <mergeCell ref="C33:C34"/>
    <mergeCell ref="D33:D34"/>
    <mergeCell ref="E33:E34"/>
    <mergeCell ref="A21:K21"/>
    <mergeCell ref="J14:J15"/>
    <mergeCell ref="B25:B27"/>
    <mergeCell ref="C25:C27"/>
    <mergeCell ref="D25:D27"/>
    <mergeCell ref="A28:A30"/>
    <mergeCell ref="B28:B30"/>
    <mergeCell ref="C28:C30"/>
    <mergeCell ref="D28:D30"/>
    <mergeCell ref="E47:M47"/>
    <mergeCell ref="K48:M52"/>
    <mergeCell ref="E53:M53"/>
    <mergeCell ref="E22:E24"/>
    <mergeCell ref="A31:A32"/>
    <mergeCell ref="A16:K16"/>
    <mergeCell ref="E25:E27"/>
    <mergeCell ref="E28:E30"/>
    <mergeCell ref="E31:E32"/>
    <mergeCell ref="A25:A27"/>
    <mergeCell ref="B31:B32"/>
    <mergeCell ref="C31:C32"/>
    <mergeCell ref="D31:D32"/>
    <mergeCell ref="A40:K40"/>
    <mergeCell ref="A45:M45"/>
    <mergeCell ref="E46:M46"/>
    <mergeCell ref="E54:M54"/>
    <mergeCell ref="E55:M55"/>
    <mergeCell ref="E56:M56"/>
    <mergeCell ref="C22:C24"/>
    <mergeCell ref="B35:B37"/>
    <mergeCell ref="C35:C37"/>
    <mergeCell ref="D35:D37"/>
    <mergeCell ref="E35:E37"/>
    <mergeCell ref="B22:B24"/>
    <mergeCell ref="D22:D24"/>
    <mergeCell ref="H63:I63"/>
    <mergeCell ref="H64:I64"/>
    <mergeCell ref="H65:I65"/>
    <mergeCell ref="H66:I66"/>
    <mergeCell ref="E57:M57"/>
    <mergeCell ref="E58:M58"/>
    <mergeCell ref="E59:M59"/>
    <mergeCell ref="E60:M60"/>
    <mergeCell ref="A61:M61"/>
    <mergeCell ref="G71:K71"/>
    <mergeCell ref="L71:M71"/>
    <mergeCell ref="H6:K6"/>
    <mergeCell ref="A68:M68"/>
    <mergeCell ref="G69:K69"/>
    <mergeCell ref="L69:M69"/>
    <mergeCell ref="G70:K70"/>
    <mergeCell ref="L70:M70"/>
    <mergeCell ref="H67:I67"/>
    <mergeCell ref="B62:M6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view="pageBreakPreview" zoomScaleSheetLayoutView="100" zoomScalePageLayoutView="0" workbookViewId="0" topLeftCell="A1">
      <selection activeCell="D6" sqref="D6:Q6"/>
    </sheetView>
  </sheetViews>
  <sheetFormatPr defaultColWidth="9.140625" defaultRowHeight="12.75"/>
  <cols>
    <col min="1" max="1" width="39.421875" style="29" customWidth="1"/>
    <col min="2" max="2" width="34.57421875" style="30" customWidth="1"/>
    <col min="3" max="3" width="17.00390625" style="29" customWidth="1"/>
    <col min="4" max="4" width="7.28125" style="29" customWidth="1"/>
    <col min="5" max="5" width="17.57421875" style="27" customWidth="1"/>
    <col min="6" max="6" width="8.421875" style="27" hidden="1" customWidth="1"/>
    <col min="7" max="7" width="11.28125" style="27" hidden="1" customWidth="1"/>
    <col min="8" max="8" width="14.57421875" style="27" hidden="1" customWidth="1"/>
    <col min="9" max="9" width="8.7109375" style="30" customWidth="1"/>
    <col min="10" max="10" width="11.140625" style="30" customWidth="1"/>
    <col min="11" max="11" width="11.00390625" style="30" hidden="1" customWidth="1"/>
    <col min="12" max="12" width="1.421875" style="1" hidden="1" customWidth="1"/>
    <col min="13" max="13" width="13.140625" style="1" hidden="1" customWidth="1"/>
    <col min="14" max="14" width="0.13671875" style="1" customWidth="1"/>
    <col min="15" max="15" width="13.00390625" style="1" customWidth="1"/>
    <col min="16" max="16" width="13.7109375" style="30" hidden="1" customWidth="1"/>
    <col min="17" max="17" width="15.140625" style="30" hidden="1" customWidth="1"/>
    <col min="18" max="16384" width="9.140625" style="1" customWidth="1"/>
  </cols>
  <sheetData>
    <row r="1" ht="15">
      <c r="O1" s="30"/>
    </row>
    <row r="2" spans="1:18" ht="27.75" customHeight="1">
      <c r="A2" s="26"/>
      <c r="B2" s="502" t="s">
        <v>242</v>
      </c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5"/>
    </row>
    <row r="3" spans="1:17" ht="27" customHeight="1">
      <c r="A3" s="26"/>
      <c r="B3" s="502" t="s">
        <v>293</v>
      </c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</row>
    <row r="4" spans="1:17" ht="27" customHeight="1">
      <c r="A4" s="26"/>
      <c r="B4" s="26"/>
      <c r="C4" s="500" t="s">
        <v>243</v>
      </c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</row>
    <row r="5" spans="1:17" ht="24" customHeight="1">
      <c r="A5" s="26"/>
      <c r="B5" s="26"/>
      <c r="C5" s="26"/>
      <c r="D5" s="26"/>
      <c r="E5" s="11"/>
      <c r="F5" s="11"/>
      <c r="G5" s="11"/>
      <c r="H5" s="11"/>
      <c r="I5" s="350"/>
      <c r="J5" s="350"/>
      <c r="K5" s="350"/>
      <c r="L5" s="8"/>
      <c r="M5" s="8"/>
      <c r="N5" s="8"/>
      <c r="O5" s="350"/>
      <c r="P5" s="350"/>
      <c r="Q5" s="350"/>
    </row>
    <row r="6" spans="1:17" ht="15" customHeight="1">
      <c r="A6" s="34"/>
      <c r="B6" s="34"/>
      <c r="C6" s="34"/>
      <c r="D6" s="586" t="s">
        <v>455</v>
      </c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</row>
    <row r="7" spans="1:17" ht="18.75" customHeight="1">
      <c r="A7" s="577" t="s">
        <v>336</v>
      </c>
      <c r="B7" s="577"/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7"/>
      <c r="N7" s="577"/>
      <c r="O7" s="577"/>
      <c r="P7" s="577"/>
      <c r="Q7" s="577"/>
    </row>
    <row r="8" spans="1:17" ht="27" customHeight="1" thickBo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O8" s="34"/>
      <c r="P8" s="34"/>
      <c r="Q8" s="34"/>
    </row>
    <row r="9" spans="1:17" ht="69.75" customHeight="1" hidden="1" thickBot="1">
      <c r="A9" s="583" t="s">
        <v>72</v>
      </c>
      <c r="B9" s="583"/>
      <c r="C9" s="583"/>
      <c r="D9" s="583"/>
      <c r="E9" s="583"/>
      <c r="F9" s="583"/>
      <c r="G9" s="583"/>
      <c r="H9" s="583"/>
      <c r="I9" s="583"/>
      <c r="J9" s="583"/>
      <c r="K9" s="583"/>
      <c r="P9" s="1"/>
      <c r="Q9" s="1"/>
    </row>
    <row r="10" spans="1:17" ht="23.25" customHeight="1" thickBot="1">
      <c r="A10" s="556" t="s">
        <v>0</v>
      </c>
      <c r="B10" s="558" t="s">
        <v>59</v>
      </c>
      <c r="C10" s="558" t="s">
        <v>60</v>
      </c>
      <c r="D10" s="558" t="s">
        <v>63</v>
      </c>
      <c r="E10" s="558" t="s">
        <v>335</v>
      </c>
      <c r="F10" s="558" t="s">
        <v>290</v>
      </c>
      <c r="G10" s="558" t="s">
        <v>122</v>
      </c>
      <c r="H10" s="558" t="s">
        <v>121</v>
      </c>
      <c r="I10" s="567" t="s">
        <v>3</v>
      </c>
      <c r="J10" s="569"/>
      <c r="K10" s="581" t="s">
        <v>222</v>
      </c>
      <c r="L10" s="172"/>
      <c r="M10" s="172"/>
      <c r="N10" s="320"/>
      <c r="O10" s="558" t="s">
        <v>337</v>
      </c>
      <c r="P10" s="581" t="s">
        <v>220</v>
      </c>
      <c r="Q10" s="584" t="s">
        <v>219</v>
      </c>
    </row>
    <row r="11" spans="1:21" ht="39.75" customHeight="1" thickBot="1">
      <c r="A11" s="557"/>
      <c r="B11" s="559"/>
      <c r="C11" s="559"/>
      <c r="D11" s="559"/>
      <c r="E11" s="559"/>
      <c r="F11" s="559"/>
      <c r="G11" s="559"/>
      <c r="H11" s="559"/>
      <c r="I11" s="234" t="s">
        <v>332</v>
      </c>
      <c r="J11" s="234" t="s">
        <v>334</v>
      </c>
      <c r="K11" s="582"/>
      <c r="L11" s="353"/>
      <c r="M11" s="353"/>
      <c r="N11" s="368"/>
      <c r="O11" s="559"/>
      <c r="P11" s="582"/>
      <c r="Q11" s="585"/>
      <c r="S11" s="579"/>
      <c r="T11" s="579"/>
      <c r="U11" s="579"/>
    </row>
    <row r="12" spans="1:21" ht="15" customHeight="1">
      <c r="A12" s="570" t="s">
        <v>147</v>
      </c>
      <c r="B12" s="571"/>
      <c r="C12" s="571"/>
      <c r="D12" s="571"/>
      <c r="E12" s="571"/>
      <c r="F12" s="571"/>
      <c r="G12" s="571"/>
      <c r="H12" s="571"/>
      <c r="I12" s="571"/>
      <c r="J12" s="571"/>
      <c r="K12" s="572"/>
      <c r="L12" s="572"/>
      <c r="M12" s="572"/>
      <c r="N12" s="572"/>
      <c r="O12" s="571"/>
      <c r="P12" s="572"/>
      <c r="Q12" s="580"/>
      <c r="S12" s="579"/>
      <c r="T12" s="579"/>
      <c r="U12" s="579"/>
    </row>
    <row r="13" spans="1:17" ht="19.5" customHeight="1" thickBot="1">
      <c r="A13" s="391" t="s">
        <v>338</v>
      </c>
      <c r="B13" s="378" t="s">
        <v>333</v>
      </c>
      <c r="C13" s="379" t="s">
        <v>248</v>
      </c>
      <c r="D13" s="379" t="s">
        <v>332</v>
      </c>
      <c r="E13" s="378" t="s">
        <v>331</v>
      </c>
      <c r="F13" s="381"/>
      <c r="G13" s="382"/>
      <c r="H13" s="383"/>
      <c r="I13" s="397">
        <v>14.27</v>
      </c>
      <c r="J13" s="384">
        <v>1</v>
      </c>
      <c r="K13" s="392"/>
      <c r="L13" s="386"/>
      <c r="M13" s="393"/>
      <c r="N13" s="393"/>
      <c r="O13" s="388">
        <v>6500</v>
      </c>
      <c r="P13" s="389">
        <v>9620</v>
      </c>
      <c r="Q13" s="390">
        <v>10020</v>
      </c>
    </row>
    <row r="24" spans="1:18" s="2" customFormat="1" ht="12" customHeight="1">
      <c r="A24" s="29"/>
      <c r="B24" s="30"/>
      <c r="C24" s="29"/>
      <c r="D24" s="29"/>
      <c r="E24" s="27"/>
      <c r="F24" s="27"/>
      <c r="G24" s="27"/>
      <c r="H24" s="27"/>
      <c r="I24" s="30"/>
      <c r="J24" s="30"/>
      <c r="K24" s="30"/>
      <c r="L24" s="1"/>
      <c r="M24" s="1"/>
      <c r="N24" s="1"/>
      <c r="O24" s="1"/>
      <c r="P24" s="30"/>
      <c r="Q24" s="30"/>
      <c r="R24" s="1"/>
    </row>
    <row r="25" spans="1:18" s="2" customFormat="1" ht="23.25" customHeight="1">
      <c r="A25" s="29"/>
      <c r="B25" s="30"/>
      <c r="C25" s="29"/>
      <c r="D25" s="29"/>
      <c r="E25" s="27"/>
      <c r="F25" s="27"/>
      <c r="G25" s="27"/>
      <c r="H25" s="27"/>
      <c r="I25" s="30"/>
      <c r="J25" s="30"/>
      <c r="K25" s="30"/>
      <c r="L25" s="1"/>
      <c r="M25" s="1"/>
      <c r="N25" s="1"/>
      <c r="O25" s="1"/>
      <c r="P25" s="30"/>
      <c r="Q25" s="30"/>
      <c r="R25" s="1"/>
    </row>
    <row r="26" spans="1:18" s="2" customFormat="1" ht="23.25" customHeight="1">
      <c r="A26" s="29"/>
      <c r="B26" s="30"/>
      <c r="C26" s="29"/>
      <c r="D26" s="29"/>
      <c r="E26" s="27"/>
      <c r="F26" s="27"/>
      <c r="G26" s="27"/>
      <c r="H26" s="27"/>
      <c r="I26" s="30"/>
      <c r="J26" s="30"/>
      <c r="K26" s="30"/>
      <c r="L26" s="1"/>
      <c r="M26" s="1"/>
      <c r="N26" s="1"/>
      <c r="O26" s="1"/>
      <c r="P26" s="30"/>
      <c r="Q26" s="30"/>
      <c r="R26" s="1"/>
    </row>
    <row r="28" spans="1:18" s="2" customFormat="1" ht="23.25" customHeight="1">
      <c r="A28" s="29"/>
      <c r="B28" s="30"/>
      <c r="C28" s="29"/>
      <c r="D28" s="29"/>
      <c r="E28" s="27"/>
      <c r="F28" s="27"/>
      <c r="G28" s="27"/>
      <c r="H28" s="27"/>
      <c r="I28" s="30"/>
      <c r="J28" s="30"/>
      <c r="K28" s="30"/>
      <c r="L28" s="1"/>
      <c r="M28" s="1"/>
      <c r="N28" s="1"/>
      <c r="O28" s="1"/>
      <c r="P28" s="30"/>
      <c r="Q28" s="30"/>
      <c r="R28" s="1"/>
    </row>
    <row r="35" spans="1:17" ht="27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4"/>
      <c r="P35" s="1"/>
      <c r="Q35" s="1"/>
    </row>
    <row r="36" spans="1:17" ht="23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P36" s="1"/>
      <c r="Q36" s="1"/>
    </row>
    <row r="49" spans="1:18" s="2" customFormat="1" ht="50.25" customHeight="1">
      <c r="A49" s="29"/>
      <c r="B49" s="30"/>
      <c r="C49" s="29"/>
      <c r="D49" s="29"/>
      <c r="E49" s="27"/>
      <c r="F49" s="27"/>
      <c r="G49" s="27"/>
      <c r="H49" s="27"/>
      <c r="I49" s="30"/>
      <c r="J49" s="30"/>
      <c r="K49" s="30"/>
      <c r="L49" s="1"/>
      <c r="M49" s="1"/>
      <c r="N49" s="1"/>
      <c r="O49" s="1"/>
      <c r="P49" s="30"/>
      <c r="Q49" s="30"/>
      <c r="R49" s="1"/>
    </row>
    <row r="51" spans="1:18" s="2" customFormat="1" ht="25.5" customHeight="1">
      <c r="A51" s="29"/>
      <c r="B51" s="30"/>
      <c r="C51" s="29"/>
      <c r="D51" s="29"/>
      <c r="E51" s="27"/>
      <c r="F51" s="27"/>
      <c r="G51" s="27"/>
      <c r="H51" s="27"/>
      <c r="I51" s="30"/>
      <c r="J51" s="30"/>
      <c r="K51" s="30"/>
      <c r="L51" s="1"/>
      <c r="M51" s="1"/>
      <c r="N51" s="1"/>
      <c r="O51" s="1"/>
      <c r="P51" s="30"/>
      <c r="Q51" s="30"/>
      <c r="R51" s="1"/>
    </row>
    <row r="53" spans="1:18" s="2" customFormat="1" ht="15.75" customHeight="1">
      <c r="A53" s="29"/>
      <c r="B53" s="30"/>
      <c r="C53" s="29"/>
      <c r="D53" s="29"/>
      <c r="E53" s="27"/>
      <c r="F53" s="27"/>
      <c r="G53" s="27"/>
      <c r="H53" s="27"/>
      <c r="I53" s="30"/>
      <c r="J53" s="30"/>
      <c r="K53" s="30"/>
      <c r="L53" s="1"/>
      <c r="M53" s="1"/>
      <c r="N53" s="1"/>
      <c r="O53" s="1"/>
      <c r="P53" s="30"/>
      <c r="Q53" s="30"/>
      <c r="R53" s="1"/>
    </row>
    <row r="54" spans="1:18" s="2" customFormat="1" ht="17.25" customHeight="1">
      <c r="A54" s="29"/>
      <c r="B54" s="30"/>
      <c r="C54" s="29"/>
      <c r="D54" s="29"/>
      <c r="E54" s="27"/>
      <c r="F54" s="27"/>
      <c r="G54" s="27"/>
      <c r="H54" s="27"/>
      <c r="I54" s="30"/>
      <c r="J54" s="30"/>
      <c r="K54" s="30"/>
      <c r="L54" s="1"/>
      <c r="M54" s="1"/>
      <c r="N54" s="1"/>
      <c r="O54" s="1"/>
      <c r="P54" s="30"/>
      <c r="Q54" s="30"/>
      <c r="R54" s="1"/>
    </row>
    <row r="55" spans="1:18" s="2" customFormat="1" ht="18" customHeight="1">
      <c r="A55" s="29"/>
      <c r="B55" s="30"/>
      <c r="C55" s="29"/>
      <c r="D55" s="29"/>
      <c r="E55" s="27"/>
      <c r="F55" s="27"/>
      <c r="G55" s="27"/>
      <c r="H55" s="27"/>
      <c r="I55" s="30"/>
      <c r="J55" s="30"/>
      <c r="K55" s="30"/>
      <c r="L55" s="1"/>
      <c r="M55" s="1"/>
      <c r="N55" s="1"/>
      <c r="O55" s="1"/>
      <c r="P55" s="30"/>
      <c r="Q55" s="30"/>
      <c r="R55" s="1"/>
    </row>
    <row r="56" spans="1:18" s="2" customFormat="1" ht="17.25" customHeight="1">
      <c r="A56" s="29"/>
      <c r="B56" s="30"/>
      <c r="C56" s="29"/>
      <c r="D56" s="29"/>
      <c r="E56" s="27"/>
      <c r="F56" s="27"/>
      <c r="G56" s="27"/>
      <c r="H56" s="27"/>
      <c r="I56" s="30"/>
      <c r="J56" s="30"/>
      <c r="K56" s="30"/>
      <c r="L56" s="1"/>
      <c r="M56" s="1"/>
      <c r="N56" s="1"/>
      <c r="O56" s="1"/>
      <c r="P56" s="30"/>
      <c r="Q56" s="30"/>
      <c r="R56" s="1"/>
    </row>
    <row r="57" spans="1:18" s="2" customFormat="1" ht="18" customHeight="1">
      <c r="A57" s="29"/>
      <c r="B57" s="30"/>
      <c r="C57" s="29"/>
      <c r="D57" s="29"/>
      <c r="E57" s="27"/>
      <c r="F57" s="27"/>
      <c r="G57" s="27"/>
      <c r="H57" s="27"/>
      <c r="I57" s="30"/>
      <c r="J57" s="30"/>
      <c r="K57" s="30"/>
      <c r="L57" s="1"/>
      <c r="M57" s="1"/>
      <c r="N57" s="1"/>
      <c r="O57" s="1"/>
      <c r="P57" s="30"/>
      <c r="Q57" s="30"/>
      <c r="R57" s="1"/>
    </row>
  </sheetData>
  <sheetProtection password="DDA5" sheet="1" objects="1" scenarios="1" selectLockedCells="1" selectUnlockedCells="1"/>
  <mergeCells count="23">
    <mergeCell ref="B2:Q2"/>
    <mergeCell ref="B3:Q3"/>
    <mergeCell ref="C4:Q4"/>
    <mergeCell ref="D6:Q6"/>
    <mergeCell ref="A7:Q7"/>
    <mergeCell ref="D10:D11"/>
    <mergeCell ref="E10:E11"/>
    <mergeCell ref="S11:S12"/>
    <mergeCell ref="T11:T12"/>
    <mergeCell ref="A9:K9"/>
    <mergeCell ref="Q10:Q11"/>
    <mergeCell ref="A10:A11"/>
    <mergeCell ref="B10:B11"/>
    <mergeCell ref="U11:U12"/>
    <mergeCell ref="A12:Q12"/>
    <mergeCell ref="G10:G11"/>
    <mergeCell ref="H10:H11"/>
    <mergeCell ref="I10:J10"/>
    <mergeCell ref="K10:K11"/>
    <mergeCell ref="O10:O11"/>
    <mergeCell ref="P10:P11"/>
    <mergeCell ref="F10:F11"/>
    <mergeCell ref="C10:C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6"/>
  <sheetViews>
    <sheetView showGridLines="0" zoomScaleSheetLayoutView="100" zoomScalePageLayoutView="0" workbookViewId="0" topLeftCell="A1">
      <selection activeCell="F6" sqref="F6:J6"/>
    </sheetView>
  </sheetViews>
  <sheetFormatPr defaultColWidth="9.140625" defaultRowHeight="12.75"/>
  <cols>
    <col min="1" max="1" width="38.28125" style="12" customWidth="1"/>
    <col min="2" max="2" width="16.28125" style="12" customWidth="1"/>
    <col min="3" max="3" width="16.8515625" style="12" customWidth="1"/>
    <col min="4" max="4" width="5.28125" style="12" customWidth="1"/>
    <col min="5" max="5" width="12.57421875" style="12" customWidth="1"/>
    <col min="6" max="6" width="19.140625" style="12" customWidth="1"/>
    <col min="7" max="10" width="13.28125" style="12" customWidth="1"/>
    <col min="11" max="11" width="5.421875" style="40" customWidth="1"/>
    <col min="12" max="12" width="0.13671875" style="1" customWidth="1"/>
    <col min="13" max="13" width="13.140625" style="1" hidden="1" customWidth="1"/>
    <col min="14" max="14" width="9.140625" style="1" hidden="1" customWidth="1"/>
    <col min="15" max="16384" width="9.140625" style="1" customWidth="1"/>
  </cols>
  <sheetData>
    <row r="1" spans="1:10" ht="18.75" customHeight="1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14" ht="27.75" customHeight="1">
      <c r="A2" s="11"/>
      <c r="B2" s="11"/>
      <c r="C2" s="500" t="s">
        <v>241</v>
      </c>
      <c r="D2" s="500"/>
      <c r="E2" s="500"/>
      <c r="F2" s="500"/>
      <c r="G2" s="500"/>
      <c r="H2" s="500"/>
      <c r="I2" s="500"/>
      <c r="J2" s="500"/>
      <c r="K2" s="39"/>
      <c r="L2" s="563"/>
      <c r="M2" s="563"/>
      <c r="N2" s="563"/>
    </row>
    <row r="3" spans="1:14" ht="27" customHeight="1">
      <c r="A3" s="11"/>
      <c r="B3" s="11"/>
      <c r="C3" s="500" t="s">
        <v>246</v>
      </c>
      <c r="D3" s="500"/>
      <c r="E3" s="500"/>
      <c r="F3" s="500"/>
      <c r="G3" s="500"/>
      <c r="H3" s="500"/>
      <c r="I3" s="500"/>
      <c r="J3" s="500"/>
      <c r="K3" s="10"/>
      <c r="L3" s="564"/>
      <c r="M3" s="564"/>
      <c r="N3" s="564"/>
    </row>
    <row r="4" spans="1:14" ht="27" customHeight="1">
      <c r="A4" s="11"/>
      <c r="B4" s="11"/>
      <c r="C4" s="500" t="s">
        <v>103</v>
      </c>
      <c r="D4" s="500"/>
      <c r="E4" s="500"/>
      <c r="F4" s="500"/>
      <c r="G4" s="500"/>
      <c r="H4" s="500"/>
      <c r="I4" s="500"/>
      <c r="J4" s="500"/>
      <c r="K4" s="32"/>
      <c r="L4" s="8"/>
      <c r="M4" s="8"/>
      <c r="N4" s="8"/>
    </row>
    <row r="5" spans="1:14" ht="24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38"/>
      <c r="L5" s="8"/>
      <c r="M5" s="8"/>
      <c r="N5" s="8"/>
    </row>
    <row r="6" spans="1:14" ht="15.75">
      <c r="A6" s="11"/>
      <c r="B6" s="11"/>
      <c r="C6" s="11"/>
      <c r="D6" s="11"/>
      <c r="E6" s="11"/>
      <c r="F6" s="504" t="s">
        <v>455</v>
      </c>
      <c r="G6" s="504"/>
      <c r="H6" s="504"/>
      <c r="I6" s="504"/>
      <c r="J6" s="504"/>
      <c r="K6" s="41"/>
      <c r="L6" s="7"/>
      <c r="M6" s="7"/>
      <c r="N6" s="7"/>
    </row>
    <row r="7" spans="1:14" ht="27">
      <c r="A7" s="577" t="s">
        <v>315</v>
      </c>
      <c r="B7" s="577"/>
      <c r="C7" s="577"/>
      <c r="D7" s="577"/>
      <c r="E7" s="577"/>
      <c r="F7" s="577"/>
      <c r="G7" s="577"/>
      <c r="H7" s="577"/>
      <c r="I7" s="577"/>
      <c r="J7" s="577"/>
      <c r="K7" s="42"/>
      <c r="L7" s="7"/>
      <c r="M7" s="7"/>
      <c r="N7" s="7"/>
    </row>
    <row r="8" spans="1:14" ht="16.5" customHeight="1" thickBot="1">
      <c r="A8" s="33"/>
      <c r="B8" s="33"/>
      <c r="C8" s="33"/>
      <c r="D8" s="33"/>
      <c r="E8" s="33"/>
      <c r="F8" s="33"/>
      <c r="G8" s="33"/>
      <c r="H8" s="33"/>
      <c r="I8" s="33"/>
      <c r="J8" s="33"/>
      <c r="K8" s="42"/>
      <c r="L8" s="7"/>
      <c r="M8" s="7"/>
      <c r="N8" s="7"/>
    </row>
    <row r="9" spans="1:11" ht="69.75" customHeight="1" hidden="1" thickBot="1">
      <c r="A9" s="651" t="s">
        <v>72</v>
      </c>
      <c r="B9" s="651"/>
      <c r="C9" s="651"/>
      <c r="D9" s="651"/>
      <c r="E9" s="651"/>
      <c r="F9" s="651"/>
      <c r="G9" s="651"/>
      <c r="H9" s="651"/>
      <c r="I9" s="651"/>
      <c r="J9" s="651"/>
      <c r="K9" s="651"/>
    </row>
    <row r="10" spans="1:11" ht="23.25" customHeight="1" thickBot="1">
      <c r="A10" s="639" t="s">
        <v>0</v>
      </c>
      <c r="B10" s="641" t="s">
        <v>59</v>
      </c>
      <c r="C10" s="641" t="s">
        <v>60</v>
      </c>
      <c r="D10" s="641" t="s">
        <v>63</v>
      </c>
      <c r="E10" s="643" t="s">
        <v>2</v>
      </c>
      <c r="F10" s="641" t="s">
        <v>118</v>
      </c>
      <c r="G10" s="652" t="s">
        <v>110</v>
      </c>
      <c r="H10" s="558" t="s">
        <v>230</v>
      </c>
      <c r="I10" s="654" t="s">
        <v>231</v>
      </c>
      <c r="J10" s="558" t="s">
        <v>232</v>
      </c>
      <c r="K10" s="18"/>
    </row>
    <row r="11" spans="1:11" ht="23.25" customHeight="1" thickBot="1" thickTop="1">
      <c r="A11" s="640"/>
      <c r="B11" s="642"/>
      <c r="C11" s="642"/>
      <c r="D11" s="642"/>
      <c r="E11" s="644"/>
      <c r="F11" s="642"/>
      <c r="G11" s="653"/>
      <c r="H11" s="559"/>
      <c r="I11" s="655"/>
      <c r="J11" s="559"/>
      <c r="K11" s="18"/>
    </row>
    <row r="12" spans="1:11" ht="17.25" customHeight="1" thickBot="1">
      <c r="A12" s="656" t="s">
        <v>119</v>
      </c>
      <c r="B12" s="657"/>
      <c r="C12" s="657"/>
      <c r="D12" s="657"/>
      <c r="E12" s="657"/>
      <c r="F12" s="657"/>
      <c r="G12" s="657"/>
      <c r="H12" s="657"/>
      <c r="I12" s="657"/>
      <c r="J12" s="658"/>
      <c r="K12" s="18"/>
    </row>
    <row r="13" spans="1:11" ht="29.25" customHeight="1">
      <c r="A13" s="23" t="s">
        <v>449</v>
      </c>
      <c r="B13" s="35" t="s">
        <v>105</v>
      </c>
      <c r="C13" s="35" t="s">
        <v>62</v>
      </c>
      <c r="D13" s="16" t="s">
        <v>312</v>
      </c>
      <c r="E13" s="240" t="s">
        <v>104</v>
      </c>
      <c r="F13" s="17" t="s">
        <v>106</v>
      </c>
      <c r="G13" s="254" t="s">
        <v>111</v>
      </c>
      <c r="H13" s="272">
        <v>17000</v>
      </c>
      <c r="I13" s="255">
        <v>16500</v>
      </c>
      <c r="J13" s="262">
        <v>16000</v>
      </c>
      <c r="K13" s="19"/>
    </row>
    <row r="14" spans="1:11" s="374" customFormat="1" ht="29.25" customHeight="1">
      <c r="A14" s="370" t="s">
        <v>279</v>
      </c>
      <c r="B14" s="371" t="s">
        <v>105</v>
      </c>
      <c r="C14" s="371" t="s">
        <v>62</v>
      </c>
      <c r="D14" s="16" t="s">
        <v>312</v>
      </c>
      <c r="E14" s="152" t="s">
        <v>318</v>
      </c>
      <c r="F14" s="17" t="s">
        <v>282</v>
      </c>
      <c r="G14" s="254" t="s">
        <v>111</v>
      </c>
      <c r="H14" s="372">
        <v>19000</v>
      </c>
      <c r="I14" s="255">
        <v>18500</v>
      </c>
      <c r="J14" s="262">
        <v>18300</v>
      </c>
      <c r="K14" s="373"/>
    </row>
    <row r="15" spans="1:11" s="374" customFormat="1" ht="30">
      <c r="A15" s="65" t="s">
        <v>450</v>
      </c>
      <c r="B15" s="52" t="s">
        <v>105</v>
      </c>
      <c r="C15" s="52" t="s">
        <v>62</v>
      </c>
      <c r="D15" s="16" t="s">
        <v>312</v>
      </c>
      <c r="E15" s="53" t="s">
        <v>104</v>
      </c>
      <c r="F15" s="14" t="s">
        <v>106</v>
      </c>
      <c r="G15" s="50" t="s">
        <v>111</v>
      </c>
      <c r="H15" s="372">
        <v>19500</v>
      </c>
      <c r="I15" s="256">
        <v>19000</v>
      </c>
      <c r="J15" s="263">
        <v>18500</v>
      </c>
      <c r="K15" s="375"/>
    </row>
    <row r="16" spans="1:11" s="374" customFormat="1" ht="53.25" customHeight="1">
      <c r="A16" s="65" t="s">
        <v>451</v>
      </c>
      <c r="B16" s="52" t="s">
        <v>105</v>
      </c>
      <c r="C16" s="52" t="s">
        <v>62</v>
      </c>
      <c r="D16" s="16" t="s">
        <v>312</v>
      </c>
      <c r="E16" s="53" t="s">
        <v>104</v>
      </c>
      <c r="F16" s="15" t="s">
        <v>107</v>
      </c>
      <c r="G16" s="50" t="s">
        <v>111</v>
      </c>
      <c r="H16" s="372">
        <v>21500</v>
      </c>
      <c r="I16" s="256">
        <v>21000</v>
      </c>
      <c r="J16" s="263">
        <v>20500</v>
      </c>
      <c r="K16" s="375"/>
    </row>
    <row r="17" spans="1:11" s="374" customFormat="1" ht="42" customHeight="1">
      <c r="A17" s="65" t="s">
        <v>280</v>
      </c>
      <c r="B17" s="52" t="s">
        <v>105</v>
      </c>
      <c r="C17" s="52" t="s">
        <v>62</v>
      </c>
      <c r="D17" s="16" t="s">
        <v>312</v>
      </c>
      <c r="E17" s="53" t="s">
        <v>318</v>
      </c>
      <c r="F17" s="14" t="s">
        <v>281</v>
      </c>
      <c r="G17" s="50" t="s">
        <v>112</v>
      </c>
      <c r="H17" s="372">
        <v>29500</v>
      </c>
      <c r="I17" s="256">
        <v>28500</v>
      </c>
      <c r="J17" s="263">
        <v>27500</v>
      </c>
      <c r="K17" s="375"/>
    </row>
    <row r="18" spans="1:11" ht="42" customHeight="1">
      <c r="A18" s="24" t="s">
        <v>113</v>
      </c>
      <c r="B18" s="36" t="s">
        <v>105</v>
      </c>
      <c r="C18" s="36" t="s">
        <v>62</v>
      </c>
      <c r="D18" s="16" t="s">
        <v>312</v>
      </c>
      <c r="E18" s="369" t="s">
        <v>104</v>
      </c>
      <c r="F18" s="14" t="s">
        <v>117</v>
      </c>
      <c r="G18" s="50" t="s">
        <v>112</v>
      </c>
      <c r="H18" s="260">
        <v>28500</v>
      </c>
      <c r="I18" s="256">
        <v>28000</v>
      </c>
      <c r="J18" s="263">
        <v>27500</v>
      </c>
      <c r="K18" s="20"/>
    </row>
    <row r="19" spans="1:11" ht="32.25" customHeight="1">
      <c r="A19" s="65" t="s">
        <v>114</v>
      </c>
      <c r="B19" s="52" t="s">
        <v>105</v>
      </c>
      <c r="C19" s="52" t="s">
        <v>62</v>
      </c>
      <c r="D19" s="16" t="s">
        <v>312</v>
      </c>
      <c r="E19" s="369" t="s">
        <v>104</v>
      </c>
      <c r="F19" s="13" t="s">
        <v>108</v>
      </c>
      <c r="G19" s="50" t="s">
        <v>112</v>
      </c>
      <c r="H19" s="261">
        <v>26500</v>
      </c>
      <c r="I19" s="257">
        <v>26000</v>
      </c>
      <c r="J19" s="264">
        <v>26500</v>
      </c>
      <c r="K19" s="20"/>
    </row>
    <row r="20" spans="1:11" ht="58.5" customHeight="1">
      <c r="A20" s="24" t="s">
        <v>296</v>
      </c>
      <c r="B20" s="36" t="s">
        <v>105</v>
      </c>
      <c r="C20" s="36" t="s">
        <v>62</v>
      </c>
      <c r="D20" s="13" t="s">
        <v>4</v>
      </c>
      <c r="E20" s="475" t="s">
        <v>104</v>
      </c>
      <c r="F20" s="14" t="s">
        <v>109</v>
      </c>
      <c r="G20" s="50" t="s">
        <v>115</v>
      </c>
      <c r="H20" s="260">
        <v>37000</v>
      </c>
      <c r="I20" s="258"/>
      <c r="J20" s="265"/>
      <c r="K20" s="20"/>
    </row>
    <row r="21" spans="1:11" ht="75" customHeight="1" thickBot="1">
      <c r="A21" s="66" t="s">
        <v>116</v>
      </c>
      <c r="B21" s="37" t="s">
        <v>105</v>
      </c>
      <c r="C21" s="37" t="s">
        <v>62</v>
      </c>
      <c r="D21" s="25" t="s">
        <v>4</v>
      </c>
      <c r="E21" s="239" t="s">
        <v>104</v>
      </c>
      <c r="F21" s="56" t="s">
        <v>448</v>
      </c>
      <c r="G21" s="51" t="s">
        <v>115</v>
      </c>
      <c r="H21" s="273">
        <v>47000</v>
      </c>
      <c r="I21" s="259"/>
      <c r="J21" s="266"/>
      <c r="K21" s="20"/>
    </row>
    <row r="22" spans="1:11" ht="18" customHeight="1" thickBot="1">
      <c r="A22" s="605" t="s">
        <v>453</v>
      </c>
      <c r="B22" s="606"/>
      <c r="C22" s="606"/>
      <c r="D22" s="606"/>
      <c r="E22" s="606"/>
      <c r="F22" s="606"/>
      <c r="G22" s="606"/>
      <c r="H22" s="606"/>
      <c r="I22" s="606"/>
      <c r="J22" s="607"/>
      <c r="K22" s="21"/>
    </row>
    <row r="23" spans="1:11" ht="18" customHeight="1" thickBot="1">
      <c r="A23" s="659" t="s">
        <v>0</v>
      </c>
      <c r="B23" s="660"/>
      <c r="C23" s="660"/>
      <c r="D23" s="660"/>
      <c r="E23" s="660"/>
      <c r="F23" s="661"/>
      <c r="G23" s="659" t="s">
        <v>214</v>
      </c>
      <c r="H23" s="661"/>
      <c r="I23" s="659" t="s">
        <v>301</v>
      </c>
      <c r="J23" s="661"/>
      <c r="K23" s="21"/>
    </row>
    <row r="24" spans="1:11" ht="15.75" customHeight="1">
      <c r="A24" s="648" t="s">
        <v>277</v>
      </c>
      <c r="B24" s="649"/>
      <c r="C24" s="649"/>
      <c r="D24" s="649"/>
      <c r="E24" s="649"/>
      <c r="F24" s="650"/>
      <c r="G24" s="598">
        <v>3.3</v>
      </c>
      <c r="H24" s="600"/>
      <c r="I24" s="598" t="s">
        <v>302</v>
      </c>
      <c r="J24" s="670"/>
      <c r="K24" s="22"/>
    </row>
    <row r="25" spans="1:11" ht="15.75">
      <c r="A25" s="665" t="s">
        <v>215</v>
      </c>
      <c r="B25" s="666"/>
      <c r="C25" s="666"/>
      <c r="D25" s="666"/>
      <c r="E25" s="666"/>
      <c r="F25" s="667"/>
      <c r="G25" s="668">
        <v>3.3</v>
      </c>
      <c r="H25" s="669"/>
      <c r="I25" s="668" t="s">
        <v>302</v>
      </c>
      <c r="J25" s="671"/>
      <c r="K25" s="21"/>
    </row>
    <row r="26" spans="1:11" ht="15.75">
      <c r="A26" s="665" t="s">
        <v>278</v>
      </c>
      <c r="B26" s="666"/>
      <c r="C26" s="666"/>
      <c r="D26" s="666"/>
      <c r="E26" s="666"/>
      <c r="F26" s="667"/>
      <c r="G26" s="668">
        <v>5.56</v>
      </c>
      <c r="H26" s="669"/>
      <c r="I26" s="668" t="s">
        <v>302</v>
      </c>
      <c r="J26" s="671"/>
      <c r="K26" s="21"/>
    </row>
    <row r="27" spans="1:11" ht="15.75">
      <c r="A27" s="665" t="s">
        <v>216</v>
      </c>
      <c r="B27" s="666"/>
      <c r="C27" s="666"/>
      <c r="D27" s="666"/>
      <c r="E27" s="666"/>
      <c r="F27" s="667"/>
      <c r="G27" s="668"/>
      <c r="H27" s="669"/>
      <c r="I27" s="668"/>
      <c r="J27" s="671"/>
      <c r="K27" s="21"/>
    </row>
    <row r="28" spans="1:11" ht="30" customHeight="1">
      <c r="A28" s="665" t="s">
        <v>217</v>
      </c>
      <c r="B28" s="666"/>
      <c r="C28" s="666"/>
      <c r="D28" s="666"/>
      <c r="E28" s="666"/>
      <c r="F28" s="667"/>
      <c r="G28" s="668">
        <v>0.1</v>
      </c>
      <c r="H28" s="669"/>
      <c r="I28" s="668" t="s">
        <v>452</v>
      </c>
      <c r="J28" s="671"/>
      <c r="K28" s="21"/>
    </row>
    <row r="29" spans="1:11" ht="15.75">
      <c r="A29" s="665" t="s">
        <v>218</v>
      </c>
      <c r="B29" s="666"/>
      <c r="C29" s="666"/>
      <c r="D29" s="666"/>
      <c r="E29" s="666"/>
      <c r="F29" s="667"/>
      <c r="G29" s="668"/>
      <c r="H29" s="669"/>
      <c r="I29" s="668"/>
      <c r="J29" s="671"/>
      <c r="K29" s="21"/>
    </row>
    <row r="30" spans="1:11" ht="16.5" thickBot="1">
      <c r="A30" s="662" t="s">
        <v>120</v>
      </c>
      <c r="B30" s="663"/>
      <c r="C30" s="663"/>
      <c r="D30" s="663"/>
      <c r="E30" s="663"/>
      <c r="F30" s="664"/>
      <c r="G30" s="587"/>
      <c r="H30" s="589"/>
      <c r="I30" s="587"/>
      <c r="J30" s="672"/>
      <c r="K30" s="21"/>
    </row>
    <row r="33" ht="27.75" customHeight="1">
      <c r="L33" s="4"/>
    </row>
    <row r="34" ht="23.25" customHeight="1"/>
    <row r="47" spans="1:18" s="2" customFormat="1" ht="50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40"/>
      <c r="L47" s="1"/>
      <c r="M47" s="1"/>
      <c r="N47" s="1"/>
      <c r="O47" s="1"/>
      <c r="P47" s="1"/>
      <c r="Q47" s="1"/>
      <c r="R47" s="1"/>
    </row>
    <row r="48" ht="15.75">
      <c r="R48" s="2"/>
    </row>
    <row r="49" spans="1:18" s="2" customFormat="1" ht="25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40"/>
      <c r="L49" s="1"/>
      <c r="M49" s="1"/>
      <c r="N49" s="1"/>
      <c r="O49" s="1"/>
      <c r="P49" s="1"/>
      <c r="Q49" s="1"/>
      <c r="R49" s="1"/>
    </row>
    <row r="50" ht="15.75">
      <c r="R50" s="2"/>
    </row>
    <row r="51" spans="1:18" s="2" customFormat="1" ht="15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40"/>
      <c r="L51" s="1"/>
      <c r="M51" s="1"/>
      <c r="N51" s="1"/>
      <c r="O51" s="1"/>
      <c r="P51" s="1"/>
      <c r="Q51" s="1"/>
      <c r="R51" s="1"/>
    </row>
    <row r="52" spans="1:17" s="2" customFormat="1" ht="17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40"/>
      <c r="L52" s="1"/>
      <c r="M52" s="1"/>
      <c r="N52" s="1"/>
      <c r="O52" s="1"/>
      <c r="P52" s="1"/>
      <c r="Q52" s="1"/>
    </row>
    <row r="53" spans="1:17" s="2" customFormat="1" ht="18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40"/>
      <c r="L53" s="1"/>
      <c r="M53" s="1"/>
      <c r="N53" s="1"/>
      <c r="O53" s="1"/>
      <c r="P53" s="1"/>
      <c r="Q53" s="1"/>
    </row>
    <row r="54" spans="1:17" s="2" customFormat="1" ht="17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40"/>
      <c r="L54" s="1"/>
      <c r="M54" s="1"/>
      <c r="N54" s="1"/>
      <c r="O54" s="1"/>
      <c r="P54" s="1"/>
      <c r="Q54" s="1"/>
    </row>
    <row r="55" spans="1:17" s="2" customFormat="1" ht="18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40"/>
      <c r="L55" s="1"/>
      <c r="M55" s="1"/>
      <c r="N55" s="1"/>
      <c r="O55" s="1"/>
      <c r="P55" s="1"/>
      <c r="Q55" s="1"/>
    </row>
    <row r="56" ht="15.75">
      <c r="R56" s="2"/>
    </row>
  </sheetData>
  <sheetProtection password="DDA5" sheet="1" objects="1" scenarios="1" selectLockedCells="1" selectUnlockedCells="1"/>
  <mergeCells count="44">
    <mergeCell ref="G24:H24"/>
    <mergeCell ref="G25:H25"/>
    <mergeCell ref="G26:H26"/>
    <mergeCell ref="G27:H27"/>
    <mergeCell ref="G28:H28"/>
    <mergeCell ref="G29:H29"/>
    <mergeCell ref="G30:H30"/>
    <mergeCell ref="I23:J23"/>
    <mergeCell ref="I24:J24"/>
    <mergeCell ref="I25:J25"/>
    <mergeCell ref="I26:J26"/>
    <mergeCell ref="I27:J27"/>
    <mergeCell ref="I28:J28"/>
    <mergeCell ref="I29:J29"/>
    <mergeCell ref="I30:J30"/>
    <mergeCell ref="F6:J6"/>
    <mergeCell ref="A7:J7"/>
    <mergeCell ref="L2:N2"/>
    <mergeCell ref="L3:N3"/>
    <mergeCell ref="C2:J2"/>
    <mergeCell ref="C3:J3"/>
    <mergeCell ref="C4:J4"/>
    <mergeCell ref="A30:F30"/>
    <mergeCell ref="A25:F25"/>
    <mergeCell ref="A26:F26"/>
    <mergeCell ref="A27:F27"/>
    <mergeCell ref="A28:F28"/>
    <mergeCell ref="A29:F29"/>
    <mergeCell ref="H10:H11"/>
    <mergeCell ref="I10:I11"/>
    <mergeCell ref="J10:J11"/>
    <mergeCell ref="A12:J12"/>
    <mergeCell ref="A23:F23"/>
    <mergeCell ref="G23:H23"/>
    <mergeCell ref="A22:J22"/>
    <mergeCell ref="A24:F24"/>
    <mergeCell ref="A9:K9"/>
    <mergeCell ref="A10:A11"/>
    <mergeCell ref="B10:B11"/>
    <mergeCell ref="C10:C11"/>
    <mergeCell ref="D10:D11"/>
    <mergeCell ref="F10:F11"/>
    <mergeCell ref="G10:G11"/>
    <mergeCell ref="E10:E11"/>
  </mergeCells>
  <printOptions/>
  <pageMargins left="0.25" right="0.25" top="0.75" bottom="0.75" header="0.3" footer="0.3"/>
  <pageSetup horizontalDpi="300" verticalDpi="300" orientation="portrait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81"/>
  <sheetViews>
    <sheetView showGridLines="0" view="pageBreakPreview" zoomScaleSheetLayoutView="100" zoomScalePageLayoutView="0" workbookViewId="0" topLeftCell="A1">
      <selection activeCell="I6" sqref="I6:R6"/>
    </sheetView>
  </sheetViews>
  <sheetFormatPr defaultColWidth="9.140625" defaultRowHeight="12.75"/>
  <cols>
    <col min="1" max="1" width="18.28125" style="29" customWidth="1"/>
    <col min="2" max="2" width="17.140625" style="30" customWidth="1"/>
    <col min="3" max="3" width="16.8515625" style="29" customWidth="1"/>
    <col min="4" max="4" width="5.28125" style="29" customWidth="1"/>
    <col min="5" max="5" width="8.28125" style="27" customWidth="1"/>
    <col min="6" max="7" width="8.421875" style="27" customWidth="1"/>
    <col min="8" max="8" width="11.28125" style="27" customWidth="1"/>
    <col min="9" max="9" width="17.421875" style="27" customWidth="1"/>
    <col min="10" max="10" width="5.00390625" style="30" customWidth="1"/>
    <col min="11" max="11" width="5.28125" style="30" customWidth="1"/>
    <col min="12" max="12" width="11.00390625" style="30" hidden="1" customWidth="1"/>
    <col min="13" max="13" width="0.13671875" style="1" hidden="1" customWidth="1"/>
    <col min="14" max="14" width="13.140625" style="1" hidden="1" customWidth="1"/>
    <col min="15" max="15" width="9.140625" style="1" hidden="1" customWidth="1"/>
    <col min="16" max="16" width="15.140625" style="204" customWidth="1"/>
    <col min="17" max="17" width="13.7109375" style="204" customWidth="1"/>
    <col min="18" max="18" width="13.00390625" style="6" customWidth="1"/>
    <col min="19" max="16384" width="9.140625" style="1" customWidth="1"/>
  </cols>
  <sheetData>
    <row r="1" ht="15">
      <c r="R1" s="30"/>
    </row>
    <row r="2" spans="1:19" ht="27.75" customHeight="1">
      <c r="A2" s="26"/>
      <c r="B2" s="26"/>
      <c r="C2" s="26"/>
      <c r="D2" s="49"/>
      <c r="E2" s="49"/>
      <c r="F2" s="502" t="s">
        <v>242</v>
      </c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5"/>
    </row>
    <row r="3" spans="1:18" ht="27" customHeight="1">
      <c r="A3" s="26"/>
      <c r="B3" s="26"/>
      <c r="C3" s="26"/>
      <c r="D3" s="49"/>
      <c r="E3" s="54"/>
      <c r="F3" s="49"/>
      <c r="G3" s="55"/>
      <c r="H3" s="502" t="s">
        <v>293</v>
      </c>
      <c r="I3" s="674"/>
      <c r="J3" s="674"/>
      <c r="K3" s="674"/>
      <c r="L3" s="674"/>
      <c r="M3" s="674"/>
      <c r="N3" s="674"/>
      <c r="O3" s="674"/>
      <c r="P3" s="674"/>
      <c r="Q3" s="674"/>
      <c r="R3" s="674"/>
    </row>
    <row r="4" spans="1:18" ht="27" customHeight="1">
      <c r="A4" s="26"/>
      <c r="B4" s="26"/>
      <c r="C4" s="26"/>
      <c r="D4" s="32"/>
      <c r="E4" s="32"/>
      <c r="F4" s="32"/>
      <c r="G4" s="32"/>
      <c r="H4" s="32"/>
      <c r="I4" s="500" t="s">
        <v>243</v>
      </c>
      <c r="J4" s="500"/>
      <c r="K4" s="500"/>
      <c r="L4" s="500"/>
      <c r="M4" s="500"/>
      <c r="N4" s="500"/>
      <c r="O4" s="500"/>
      <c r="P4" s="500"/>
      <c r="Q4" s="500"/>
      <c r="R4" s="500"/>
    </row>
    <row r="5" spans="1:18" ht="24" customHeight="1">
      <c r="A5" s="26"/>
      <c r="B5" s="26"/>
      <c r="C5" s="26"/>
      <c r="D5" s="26"/>
      <c r="E5" s="11"/>
      <c r="F5" s="11"/>
      <c r="G5" s="11"/>
      <c r="H5" s="11"/>
      <c r="I5" s="11"/>
      <c r="J5" s="43"/>
      <c r="K5" s="43"/>
      <c r="L5" s="43"/>
      <c r="M5" s="8"/>
      <c r="N5" s="8"/>
      <c r="O5" s="8"/>
      <c r="P5" s="205"/>
      <c r="Q5" s="205"/>
      <c r="R5" s="203"/>
    </row>
    <row r="6" spans="1:18" ht="15" customHeight="1">
      <c r="A6" s="34"/>
      <c r="B6" s="34"/>
      <c r="C6" s="34"/>
      <c r="D6" s="34"/>
      <c r="E6" s="34"/>
      <c r="F6" s="34"/>
      <c r="G6" s="34"/>
      <c r="H6" s="34"/>
      <c r="I6" s="586" t="s">
        <v>455</v>
      </c>
      <c r="J6" s="586"/>
      <c r="K6" s="586"/>
      <c r="L6" s="586"/>
      <c r="M6" s="586"/>
      <c r="N6" s="586"/>
      <c r="O6" s="586"/>
      <c r="P6" s="586"/>
      <c r="Q6" s="586"/>
      <c r="R6" s="586"/>
    </row>
    <row r="7" spans="1:18" ht="18.75" customHeight="1">
      <c r="A7" s="577" t="s">
        <v>316</v>
      </c>
      <c r="B7" s="577"/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7"/>
      <c r="N7" s="577"/>
      <c r="O7" s="577"/>
      <c r="P7" s="577"/>
      <c r="Q7" s="577"/>
      <c r="R7" s="577"/>
    </row>
    <row r="8" spans="1:18" ht="27" customHeight="1" thickBo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P8" s="206"/>
      <c r="Q8" s="206"/>
      <c r="R8" s="193"/>
    </row>
    <row r="9" spans="1:17" ht="69.75" customHeight="1" hidden="1" thickBot="1">
      <c r="A9" s="583" t="s">
        <v>72</v>
      </c>
      <c r="B9" s="583"/>
      <c r="C9" s="583"/>
      <c r="D9" s="583"/>
      <c r="E9" s="583"/>
      <c r="F9" s="583"/>
      <c r="G9" s="583"/>
      <c r="H9" s="583"/>
      <c r="I9" s="583"/>
      <c r="J9" s="583"/>
      <c r="K9" s="583"/>
      <c r="L9" s="583"/>
      <c r="P9" s="207"/>
      <c r="Q9" s="207"/>
    </row>
    <row r="10" spans="1:18" ht="23.25" customHeight="1" thickBot="1">
      <c r="A10" s="556" t="s">
        <v>0</v>
      </c>
      <c r="B10" s="558" t="s">
        <v>59</v>
      </c>
      <c r="C10" s="558" t="s">
        <v>60</v>
      </c>
      <c r="D10" s="558" t="s">
        <v>63</v>
      </c>
      <c r="E10" s="558" t="s">
        <v>146</v>
      </c>
      <c r="F10" s="558" t="s">
        <v>290</v>
      </c>
      <c r="G10" s="641" t="s">
        <v>341</v>
      </c>
      <c r="H10" s="558" t="s">
        <v>122</v>
      </c>
      <c r="I10" s="558" t="s">
        <v>121</v>
      </c>
      <c r="J10" s="567" t="s">
        <v>3</v>
      </c>
      <c r="K10" s="569"/>
      <c r="L10" s="581" t="s">
        <v>222</v>
      </c>
      <c r="M10" s="172"/>
      <c r="N10" s="172"/>
      <c r="O10" s="320"/>
      <c r="P10" s="558" t="s">
        <v>219</v>
      </c>
      <c r="Q10" s="558" t="s">
        <v>220</v>
      </c>
      <c r="R10" s="558" t="s">
        <v>221</v>
      </c>
    </row>
    <row r="11" spans="1:22" ht="39.75" customHeight="1" thickBot="1">
      <c r="A11" s="557"/>
      <c r="B11" s="559"/>
      <c r="C11" s="559"/>
      <c r="D11" s="559"/>
      <c r="E11" s="559"/>
      <c r="F11" s="559"/>
      <c r="G11" s="642"/>
      <c r="H11" s="559"/>
      <c r="I11" s="559"/>
      <c r="J11" s="234" t="s">
        <v>4</v>
      </c>
      <c r="K11" s="234" t="s">
        <v>5</v>
      </c>
      <c r="L11" s="673"/>
      <c r="M11" s="174"/>
      <c r="N11" s="174"/>
      <c r="O11" s="321"/>
      <c r="P11" s="559"/>
      <c r="Q11" s="559"/>
      <c r="R11" s="559"/>
      <c r="T11" s="579"/>
      <c r="U11" s="579"/>
      <c r="V11" s="579"/>
    </row>
    <row r="12" spans="1:22" ht="15" customHeight="1" thickBot="1">
      <c r="A12" s="510" t="s">
        <v>147</v>
      </c>
      <c r="B12" s="511"/>
      <c r="C12" s="511"/>
      <c r="D12" s="511"/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511"/>
      <c r="P12" s="511"/>
      <c r="Q12" s="511"/>
      <c r="R12" s="512"/>
      <c r="T12" s="579"/>
      <c r="U12" s="579"/>
      <c r="V12" s="579"/>
    </row>
    <row r="13" spans="1:18" s="219" customFormat="1" ht="13.5" customHeight="1">
      <c r="A13" s="300" t="s">
        <v>123</v>
      </c>
      <c r="B13" s="301" t="s">
        <v>139</v>
      </c>
      <c r="C13" s="244" t="s">
        <v>195</v>
      </c>
      <c r="D13" s="244" t="s">
        <v>162</v>
      </c>
      <c r="E13" s="319" t="s">
        <v>140</v>
      </c>
      <c r="F13" s="302">
        <v>4450</v>
      </c>
      <c r="G13" s="400">
        <v>2.4</v>
      </c>
      <c r="H13" s="477">
        <v>6</v>
      </c>
      <c r="I13" s="304" t="s">
        <v>143</v>
      </c>
      <c r="J13" s="236">
        <v>20</v>
      </c>
      <c r="K13" s="236">
        <v>5</v>
      </c>
      <c r="L13" s="305">
        <f>'[4]Desso'!$Q$3</f>
        <v>8012.234490000002</v>
      </c>
      <c r="M13" s="237"/>
      <c r="N13" s="306"/>
      <c r="O13" s="306"/>
      <c r="P13" s="305">
        <v>10020</v>
      </c>
      <c r="Q13" s="308">
        <v>9800</v>
      </c>
      <c r="R13" s="309">
        <v>9620</v>
      </c>
    </row>
    <row r="14" spans="1:18" s="219" customFormat="1" ht="13.5" customHeight="1">
      <c r="A14" s="210" t="s">
        <v>124</v>
      </c>
      <c r="B14" s="211" t="s">
        <v>139</v>
      </c>
      <c r="C14" s="238" t="s">
        <v>195</v>
      </c>
      <c r="D14" s="238" t="s">
        <v>162</v>
      </c>
      <c r="E14" s="84" t="s">
        <v>140</v>
      </c>
      <c r="F14" s="212">
        <v>3900</v>
      </c>
      <c r="G14" s="401">
        <f>'[5]Сводная таблица'!$G$16</f>
        <v>2.3</v>
      </c>
      <c r="H14" s="478">
        <v>5.5</v>
      </c>
      <c r="I14" s="214" t="s">
        <v>143</v>
      </c>
      <c r="J14" s="242">
        <v>20</v>
      </c>
      <c r="K14" s="242">
        <v>5</v>
      </c>
      <c r="L14" s="215">
        <f>'[4]Desso'!$Q$6</f>
        <v>3853.56894</v>
      </c>
      <c r="M14" s="216"/>
      <c r="N14" s="217"/>
      <c r="O14" s="217"/>
      <c r="P14" s="215">
        <v>4820</v>
      </c>
      <c r="Q14" s="218">
        <v>4700</v>
      </c>
      <c r="R14" s="281">
        <v>4630</v>
      </c>
    </row>
    <row r="15" spans="1:18" s="219" customFormat="1" ht="13.5" customHeight="1">
      <c r="A15" s="210" t="s">
        <v>125</v>
      </c>
      <c r="B15" s="211" t="s">
        <v>139</v>
      </c>
      <c r="C15" s="238" t="s">
        <v>195</v>
      </c>
      <c r="D15" s="238" t="s">
        <v>162</v>
      </c>
      <c r="E15" s="84" t="s">
        <v>140</v>
      </c>
      <c r="F15" s="212">
        <v>4000</v>
      </c>
      <c r="G15" s="401">
        <f>'[5]Сводная таблица'!$G$17</f>
        <v>2.2</v>
      </c>
      <c r="H15" s="478">
        <v>5.5</v>
      </c>
      <c r="I15" s="214" t="s">
        <v>143</v>
      </c>
      <c r="J15" s="242">
        <v>20</v>
      </c>
      <c r="K15" s="242">
        <v>5</v>
      </c>
      <c r="L15" s="215">
        <f>'[4]Desso'!$Q$9</f>
        <v>4221.24495</v>
      </c>
      <c r="M15" s="216"/>
      <c r="N15" s="217"/>
      <c r="O15" s="217"/>
      <c r="P15" s="215">
        <v>5280</v>
      </c>
      <c r="Q15" s="218">
        <v>5150</v>
      </c>
      <c r="R15" s="281">
        <v>5070</v>
      </c>
    </row>
    <row r="16" spans="1:18" s="219" customFormat="1" ht="13.5" customHeight="1">
      <c r="A16" s="210" t="s">
        <v>126</v>
      </c>
      <c r="B16" s="211" t="s">
        <v>139</v>
      </c>
      <c r="C16" s="238" t="s">
        <v>195</v>
      </c>
      <c r="D16" s="238" t="s">
        <v>162</v>
      </c>
      <c r="E16" s="84" t="s">
        <v>140</v>
      </c>
      <c r="F16" s="212">
        <v>4000</v>
      </c>
      <c r="G16" s="401">
        <f>'[5]Сводная таблица'!$G$18</f>
        <v>3</v>
      </c>
      <c r="H16" s="478">
        <v>5.8</v>
      </c>
      <c r="I16" s="214" t="s">
        <v>143</v>
      </c>
      <c r="J16" s="242">
        <v>20</v>
      </c>
      <c r="K16" s="242">
        <v>5</v>
      </c>
      <c r="L16" s="215">
        <f>'[4]Desso'!$Q$12</f>
        <v>4367.601420000001</v>
      </c>
      <c r="M16" s="216"/>
      <c r="N16" s="217"/>
      <c r="O16" s="217"/>
      <c r="P16" s="215">
        <v>5240</v>
      </c>
      <c r="Q16" s="218">
        <v>5170</v>
      </c>
      <c r="R16" s="281">
        <v>5000</v>
      </c>
    </row>
    <row r="17" spans="1:18" s="219" customFormat="1" ht="13.5" customHeight="1">
      <c r="A17" s="210" t="s">
        <v>127</v>
      </c>
      <c r="B17" s="211" t="s">
        <v>139</v>
      </c>
      <c r="C17" s="238" t="s">
        <v>195</v>
      </c>
      <c r="D17" s="238" t="s">
        <v>162</v>
      </c>
      <c r="E17" s="84" t="s">
        <v>140</v>
      </c>
      <c r="F17" s="212">
        <v>4600</v>
      </c>
      <c r="G17" s="401">
        <f>'[5]Сводная таблица'!$G$23</f>
        <v>3.8</v>
      </c>
      <c r="H17" s="478">
        <v>7.5</v>
      </c>
      <c r="I17" s="214" t="s">
        <v>143</v>
      </c>
      <c r="J17" s="242">
        <v>20</v>
      </c>
      <c r="K17" s="242">
        <v>5</v>
      </c>
      <c r="L17" s="215">
        <f>'[4]Desso'!$Q$36</f>
        <v>6894.92778</v>
      </c>
      <c r="M17" s="216"/>
      <c r="N17" s="217"/>
      <c r="O17" s="217"/>
      <c r="P17" s="215">
        <v>8620</v>
      </c>
      <c r="Q17" s="218">
        <v>8400</v>
      </c>
      <c r="R17" s="281">
        <v>8280</v>
      </c>
    </row>
    <row r="18" spans="1:18" s="219" customFormat="1" ht="13.5" customHeight="1">
      <c r="A18" s="210" t="s">
        <v>128</v>
      </c>
      <c r="B18" s="211" t="s">
        <v>139</v>
      </c>
      <c r="C18" s="238" t="s">
        <v>195</v>
      </c>
      <c r="D18" s="238" t="s">
        <v>162</v>
      </c>
      <c r="E18" s="84" t="s">
        <v>140</v>
      </c>
      <c r="F18" s="212">
        <v>4200</v>
      </c>
      <c r="G18" s="401">
        <f>'[5]Сводная таблица'!$G$24</f>
        <v>3</v>
      </c>
      <c r="H18" s="478">
        <v>6.5</v>
      </c>
      <c r="I18" s="214" t="s">
        <v>143</v>
      </c>
      <c r="J18" s="242">
        <v>20</v>
      </c>
      <c r="K18" s="242">
        <v>5</v>
      </c>
      <c r="L18" s="215">
        <f>'[4]Desso'!$Q$15</f>
        <v>8130.033599999999</v>
      </c>
      <c r="M18" s="216"/>
      <c r="N18" s="217"/>
      <c r="O18" s="217"/>
      <c r="P18" s="215">
        <v>10170</v>
      </c>
      <c r="Q18" s="218">
        <v>10000</v>
      </c>
      <c r="R18" s="282">
        <v>9760</v>
      </c>
    </row>
    <row r="19" spans="1:18" s="219" customFormat="1" ht="13.5" customHeight="1">
      <c r="A19" s="210" t="s">
        <v>129</v>
      </c>
      <c r="B19" s="211" t="s">
        <v>139</v>
      </c>
      <c r="C19" s="238" t="s">
        <v>195</v>
      </c>
      <c r="D19" s="238" t="s">
        <v>162</v>
      </c>
      <c r="E19" s="84" t="s">
        <v>140</v>
      </c>
      <c r="F19" s="212">
        <v>4100</v>
      </c>
      <c r="G19" s="401">
        <f>'[5]Сводная таблица'!$G$25</f>
        <v>2.5</v>
      </c>
      <c r="H19" s="478">
        <v>5.5</v>
      </c>
      <c r="I19" s="214" t="s">
        <v>143</v>
      </c>
      <c r="J19" s="242">
        <v>20</v>
      </c>
      <c r="K19" s="242">
        <v>5</v>
      </c>
      <c r="L19" s="215">
        <f>'[4]Desso'!$Q$18</f>
        <v>7426.808609999999</v>
      </c>
      <c r="M19" s="216"/>
      <c r="N19" s="217"/>
      <c r="O19" s="217"/>
      <c r="P19" s="215">
        <v>9290</v>
      </c>
      <c r="Q19" s="218">
        <v>8910</v>
      </c>
      <c r="R19" s="476">
        <v>8600</v>
      </c>
    </row>
    <row r="20" spans="1:18" s="219" customFormat="1" ht="13.5" customHeight="1">
      <c r="A20" s="210" t="s">
        <v>130</v>
      </c>
      <c r="B20" s="211" t="s">
        <v>139</v>
      </c>
      <c r="C20" s="238" t="s">
        <v>195</v>
      </c>
      <c r="D20" s="238" t="s">
        <v>162</v>
      </c>
      <c r="E20" s="84" t="s">
        <v>140</v>
      </c>
      <c r="F20" s="212">
        <v>3800</v>
      </c>
      <c r="G20" s="401">
        <f>'[5]Сводная таблица'!$G$26</f>
        <v>2.6</v>
      </c>
      <c r="H20" s="478">
        <v>5.7</v>
      </c>
      <c r="I20" s="214" t="s">
        <v>143</v>
      </c>
      <c r="J20" s="242">
        <v>20</v>
      </c>
      <c r="K20" s="242">
        <v>5</v>
      </c>
      <c r="L20" s="215">
        <f>'[4]Desso'!$Q$21</f>
        <v>3635.819070000001</v>
      </c>
      <c r="M20" s="216"/>
      <c r="N20" s="217"/>
      <c r="O20" s="217"/>
      <c r="P20" s="215">
        <v>4550</v>
      </c>
      <c r="Q20" s="218">
        <v>4450</v>
      </c>
      <c r="R20" s="281">
        <v>4370</v>
      </c>
    </row>
    <row r="21" spans="1:18" s="219" customFormat="1" ht="13.5" customHeight="1" hidden="1">
      <c r="A21" s="210" t="s">
        <v>131</v>
      </c>
      <c r="B21" s="211" t="s">
        <v>139</v>
      </c>
      <c r="C21" s="238" t="s">
        <v>195</v>
      </c>
      <c r="D21" s="238" t="s">
        <v>162</v>
      </c>
      <c r="E21" s="84" t="s">
        <v>140</v>
      </c>
      <c r="F21" s="212">
        <v>4300</v>
      </c>
      <c r="G21" s="401">
        <f>'[5]Сводная таблица'!$G$28</f>
        <v>3.7</v>
      </c>
      <c r="H21" s="478">
        <v>7.5</v>
      </c>
      <c r="I21" s="214" t="s">
        <v>144</v>
      </c>
      <c r="J21" s="242">
        <v>20</v>
      </c>
      <c r="K21" s="242">
        <v>5</v>
      </c>
      <c r="L21" s="215">
        <f>'[6]Desso'!$Q$60</f>
        <v>7319.718510000001</v>
      </c>
      <c r="M21" s="220"/>
      <c r="N21" s="217"/>
      <c r="O21" s="217"/>
      <c r="P21" s="215">
        <v>9150</v>
      </c>
      <c r="Q21" s="218">
        <v>8950</v>
      </c>
      <c r="R21" s="281">
        <v>8790</v>
      </c>
    </row>
    <row r="22" spans="1:18" s="219" customFormat="1" ht="13.5" customHeight="1">
      <c r="A22" s="210" t="s">
        <v>132</v>
      </c>
      <c r="B22" s="211" t="s">
        <v>139</v>
      </c>
      <c r="C22" s="238" t="s">
        <v>195</v>
      </c>
      <c r="D22" s="238" t="s">
        <v>162</v>
      </c>
      <c r="E22" s="84" t="s">
        <v>140</v>
      </c>
      <c r="F22" s="212">
        <v>4100</v>
      </c>
      <c r="G22" s="401">
        <f>'[5]Сводная таблица'!$G$30</f>
        <v>3</v>
      </c>
      <c r="H22" s="478">
        <v>6</v>
      </c>
      <c r="I22" s="214" t="s">
        <v>143</v>
      </c>
      <c r="J22" s="242">
        <v>20</v>
      </c>
      <c r="K22" s="242">
        <v>5</v>
      </c>
      <c r="L22" s="215">
        <f>'[7]Desso'!$Q$39</f>
        <v>7269.743130000001</v>
      </c>
      <c r="M22" s="242"/>
      <c r="N22" s="217"/>
      <c r="O22" s="217"/>
      <c r="P22" s="215">
        <v>9090</v>
      </c>
      <c r="Q22" s="218">
        <v>8900</v>
      </c>
      <c r="R22" s="282">
        <v>8730</v>
      </c>
    </row>
    <row r="23" spans="1:18" s="219" customFormat="1" ht="13.5" customHeight="1">
      <c r="A23" s="210" t="s">
        <v>133</v>
      </c>
      <c r="B23" s="211" t="s">
        <v>139</v>
      </c>
      <c r="C23" s="238" t="s">
        <v>195</v>
      </c>
      <c r="D23" s="238" t="s">
        <v>162</v>
      </c>
      <c r="E23" s="84" t="s">
        <v>140</v>
      </c>
      <c r="F23" s="212">
        <v>4200</v>
      </c>
      <c r="G23" s="401">
        <f>'[5]Сводная таблица'!$G$32</f>
        <v>4</v>
      </c>
      <c r="H23" s="478">
        <v>7</v>
      </c>
      <c r="I23" s="214" t="s">
        <v>143</v>
      </c>
      <c r="J23" s="242">
        <v>20</v>
      </c>
      <c r="K23" s="242">
        <v>5</v>
      </c>
      <c r="L23" s="215">
        <f>'[7]Desso'!$Q$42</f>
        <v>7516.050359999999</v>
      </c>
      <c r="M23" s="242"/>
      <c r="N23" s="217"/>
      <c r="O23" s="217"/>
      <c r="P23" s="215">
        <v>9400</v>
      </c>
      <c r="Q23" s="218">
        <v>9250</v>
      </c>
      <c r="R23" s="281">
        <v>9020</v>
      </c>
    </row>
    <row r="24" spans="1:18" s="219" customFormat="1" ht="13.5" customHeight="1">
      <c r="A24" s="210" t="s">
        <v>134</v>
      </c>
      <c r="B24" s="211" t="s">
        <v>139</v>
      </c>
      <c r="C24" s="238" t="s">
        <v>195</v>
      </c>
      <c r="D24" s="238" t="s">
        <v>162</v>
      </c>
      <c r="E24" s="84" t="s">
        <v>140</v>
      </c>
      <c r="F24" s="212">
        <v>4200</v>
      </c>
      <c r="G24" s="401">
        <v>2.8</v>
      </c>
      <c r="H24" s="478">
        <v>5.8</v>
      </c>
      <c r="I24" s="214" t="s">
        <v>143</v>
      </c>
      <c r="J24" s="242">
        <v>20</v>
      </c>
      <c r="K24" s="242">
        <v>5</v>
      </c>
      <c r="L24" s="215">
        <f>'[7]Desso'!$Q$45</f>
        <v>6395.1739800000005</v>
      </c>
      <c r="M24" s="221"/>
      <c r="N24" s="217"/>
      <c r="O24" s="217"/>
      <c r="P24" s="215">
        <v>8000</v>
      </c>
      <c r="Q24" s="218">
        <v>7840</v>
      </c>
      <c r="R24" s="283">
        <v>7680</v>
      </c>
    </row>
    <row r="25" spans="1:18" s="219" customFormat="1" ht="13.5" customHeight="1">
      <c r="A25" s="210" t="s">
        <v>135</v>
      </c>
      <c r="B25" s="211" t="s">
        <v>139</v>
      </c>
      <c r="C25" s="238" t="s">
        <v>195</v>
      </c>
      <c r="D25" s="238" t="s">
        <v>162</v>
      </c>
      <c r="E25" s="84" t="s">
        <v>140</v>
      </c>
      <c r="F25" s="212">
        <v>4100</v>
      </c>
      <c r="G25" s="401">
        <f>'[5]Сводная таблица'!$G$40</f>
        <v>2.7</v>
      </c>
      <c r="H25" s="478">
        <v>5.7</v>
      </c>
      <c r="I25" s="214" t="s">
        <v>143</v>
      </c>
      <c r="J25" s="242">
        <v>20</v>
      </c>
      <c r="K25" s="242">
        <v>5</v>
      </c>
      <c r="L25" s="215">
        <f>'[4]Desso'!$Q$24</f>
        <v>4742.41677</v>
      </c>
      <c r="M25" s="221"/>
      <c r="N25" s="217"/>
      <c r="O25" s="217"/>
      <c r="P25" s="215">
        <v>5930</v>
      </c>
      <c r="Q25" s="218">
        <v>5850</v>
      </c>
      <c r="R25" s="281">
        <v>5700</v>
      </c>
    </row>
    <row r="26" spans="1:18" s="219" customFormat="1" ht="13.5" customHeight="1">
      <c r="A26" s="210" t="s">
        <v>136</v>
      </c>
      <c r="B26" s="211" t="s">
        <v>139</v>
      </c>
      <c r="C26" s="238" t="s">
        <v>195</v>
      </c>
      <c r="D26" s="238" t="s">
        <v>162</v>
      </c>
      <c r="E26" s="84" t="s">
        <v>140</v>
      </c>
      <c r="F26" s="212">
        <v>4100</v>
      </c>
      <c r="G26" s="401">
        <f>'[5]Сводная таблица'!$G$41</f>
        <v>2.7</v>
      </c>
      <c r="H26" s="478">
        <v>5.7</v>
      </c>
      <c r="I26" s="214" t="s">
        <v>143</v>
      </c>
      <c r="J26" s="242">
        <v>20</v>
      </c>
      <c r="K26" s="242">
        <v>5</v>
      </c>
      <c r="L26" s="215">
        <f>'[4]Desso'!$Q$27</f>
        <v>5042.26905</v>
      </c>
      <c r="M26" s="221"/>
      <c r="N26" s="217"/>
      <c r="O26" s="222"/>
      <c r="P26" s="215">
        <v>6300</v>
      </c>
      <c r="Q26" s="218">
        <v>6150</v>
      </c>
      <c r="R26" s="281">
        <v>6050</v>
      </c>
    </row>
    <row r="27" spans="1:18" s="219" customFormat="1" ht="13.5" customHeight="1">
      <c r="A27" s="210" t="s">
        <v>137</v>
      </c>
      <c r="B27" s="211" t="s">
        <v>139</v>
      </c>
      <c r="C27" s="238" t="s">
        <v>195</v>
      </c>
      <c r="D27" s="238" t="s">
        <v>162</v>
      </c>
      <c r="E27" s="84" t="s">
        <v>140</v>
      </c>
      <c r="F27" s="212">
        <v>4300</v>
      </c>
      <c r="G27" s="401">
        <f>'[5]Сводная таблица'!$G$44</f>
        <v>4</v>
      </c>
      <c r="H27" s="478">
        <v>8</v>
      </c>
      <c r="I27" s="214" t="s">
        <v>145</v>
      </c>
      <c r="J27" s="242">
        <v>20</v>
      </c>
      <c r="K27" s="242">
        <v>5</v>
      </c>
      <c r="L27" s="215">
        <f>'[6]Desso'!$Q$63</f>
        <v>8529.836640000001</v>
      </c>
      <c r="M27" s="221"/>
      <c r="N27" s="217"/>
      <c r="O27" s="217"/>
      <c r="P27" s="215">
        <v>10660</v>
      </c>
      <c r="Q27" s="218">
        <v>10550</v>
      </c>
      <c r="R27" s="281">
        <v>10420</v>
      </c>
    </row>
    <row r="28" spans="1:18" s="219" customFormat="1" ht="13.5" customHeight="1">
      <c r="A28" s="210" t="s">
        <v>138</v>
      </c>
      <c r="B28" s="211" t="s">
        <v>139</v>
      </c>
      <c r="C28" s="238" t="s">
        <v>195</v>
      </c>
      <c r="D28" s="238" t="s">
        <v>162</v>
      </c>
      <c r="E28" s="84" t="s">
        <v>140</v>
      </c>
      <c r="F28" s="212">
        <v>4500</v>
      </c>
      <c r="G28" s="212"/>
      <c r="H28" s="478">
        <v>6</v>
      </c>
      <c r="I28" s="214" t="s">
        <v>143</v>
      </c>
      <c r="J28" s="242">
        <v>20</v>
      </c>
      <c r="K28" s="242">
        <v>5</v>
      </c>
      <c r="L28" s="215">
        <f>'[7]Desso'!$Q$48</f>
        <v>6363.046950000002</v>
      </c>
      <c r="M28" s="242"/>
      <c r="N28" s="217"/>
      <c r="O28" s="217"/>
      <c r="P28" s="215">
        <v>7960</v>
      </c>
      <c r="Q28" s="218">
        <v>7800</v>
      </c>
      <c r="R28" s="281">
        <v>7640</v>
      </c>
    </row>
    <row r="29" spans="1:18" s="219" customFormat="1" ht="13.5" customHeight="1" thickBot="1">
      <c r="A29" s="292" t="s">
        <v>148</v>
      </c>
      <c r="B29" s="293" t="s">
        <v>139</v>
      </c>
      <c r="C29" s="243" t="s">
        <v>195</v>
      </c>
      <c r="D29" s="243" t="s">
        <v>162</v>
      </c>
      <c r="E29" s="294" t="s">
        <v>140</v>
      </c>
      <c r="F29" s="241">
        <v>4100</v>
      </c>
      <c r="G29" s="402">
        <f>'[5]Сводная таблица'!$G$96</f>
        <v>2.2</v>
      </c>
      <c r="H29" s="479">
        <v>7</v>
      </c>
      <c r="I29" s="295" t="s">
        <v>149</v>
      </c>
      <c r="J29" s="241">
        <v>20</v>
      </c>
      <c r="K29" s="241">
        <v>5</v>
      </c>
      <c r="L29" s="296">
        <f>'[4]Desso'!$Q$33</f>
        <v>5916.838200000001</v>
      </c>
      <c r="M29" s="297"/>
      <c r="N29" s="297"/>
      <c r="O29" s="297"/>
      <c r="P29" s="296">
        <v>7400</v>
      </c>
      <c r="Q29" s="298">
        <v>7250</v>
      </c>
      <c r="R29" s="299">
        <v>7100</v>
      </c>
    </row>
    <row r="30" spans="1:18" ht="13.5" customHeight="1" thickBot="1">
      <c r="A30" s="521" t="s">
        <v>150</v>
      </c>
      <c r="B30" s="522"/>
      <c r="C30" s="522"/>
      <c r="D30" s="522"/>
      <c r="E30" s="522"/>
      <c r="F30" s="522"/>
      <c r="G30" s="522"/>
      <c r="H30" s="522"/>
      <c r="I30" s="522"/>
      <c r="J30" s="522"/>
      <c r="K30" s="522"/>
      <c r="L30" s="522"/>
      <c r="M30" s="522"/>
      <c r="N30" s="522"/>
      <c r="O30" s="522"/>
      <c r="P30" s="522"/>
      <c r="Q30" s="522"/>
      <c r="R30" s="523"/>
    </row>
    <row r="31" spans="1:18" s="219" customFormat="1" ht="13.5" customHeight="1">
      <c r="A31" s="300" t="s">
        <v>151</v>
      </c>
      <c r="B31" s="301" t="s">
        <v>139</v>
      </c>
      <c r="C31" s="244" t="s">
        <v>195</v>
      </c>
      <c r="D31" s="244" t="s">
        <v>162</v>
      </c>
      <c r="E31" s="236">
        <v>400</v>
      </c>
      <c r="F31" s="302">
        <v>2800</v>
      </c>
      <c r="G31" s="400">
        <f>'[5]Сводная таблица'!$G$70</f>
        <v>6.6</v>
      </c>
      <c r="H31" s="303">
        <v>10</v>
      </c>
      <c r="I31" s="304" t="s">
        <v>142</v>
      </c>
      <c r="J31" s="236" t="s">
        <v>155</v>
      </c>
      <c r="K31" s="244" t="s">
        <v>155</v>
      </c>
      <c r="L31" s="305">
        <f>'[7]Desso'!$Q$51</f>
        <v>9240.20097</v>
      </c>
      <c r="M31" s="306"/>
      <c r="N31" s="306"/>
      <c r="O31" s="306"/>
      <c r="P31" s="307">
        <v>11550</v>
      </c>
      <c r="Q31" s="308">
        <v>11300</v>
      </c>
      <c r="R31" s="309">
        <v>11090</v>
      </c>
    </row>
    <row r="32" spans="1:18" s="219" customFormat="1" ht="13.5" customHeight="1">
      <c r="A32" s="210" t="s">
        <v>152</v>
      </c>
      <c r="B32" s="211" t="s">
        <v>139</v>
      </c>
      <c r="C32" s="238" t="s">
        <v>195</v>
      </c>
      <c r="D32" s="238" t="s">
        <v>162</v>
      </c>
      <c r="E32" s="242">
        <v>400</v>
      </c>
      <c r="F32" s="212">
        <v>1900</v>
      </c>
      <c r="G32" s="401">
        <f>'[5]Сводная таблица'!$G$72</f>
        <v>3</v>
      </c>
      <c r="H32" s="213">
        <v>6</v>
      </c>
      <c r="I32" s="214" t="s">
        <v>143</v>
      </c>
      <c r="J32" s="242" t="s">
        <v>155</v>
      </c>
      <c r="K32" s="238" t="s">
        <v>155</v>
      </c>
      <c r="L32" s="215">
        <f>'[7]Desso'!$Q$54</f>
        <v>5681.239980000001</v>
      </c>
      <c r="M32" s="217"/>
      <c r="N32" s="217"/>
      <c r="O32" s="217"/>
      <c r="P32" s="291">
        <v>7100</v>
      </c>
      <c r="Q32" s="218">
        <v>7000</v>
      </c>
      <c r="R32" s="281">
        <v>6820</v>
      </c>
    </row>
    <row r="33" spans="1:18" s="219" customFormat="1" ht="13.5" customHeight="1">
      <c r="A33" s="210" t="s">
        <v>153</v>
      </c>
      <c r="B33" s="211" t="s">
        <v>139</v>
      </c>
      <c r="C33" s="238" t="s">
        <v>195</v>
      </c>
      <c r="D33" s="238" t="s">
        <v>162</v>
      </c>
      <c r="E33" s="242">
        <v>400</v>
      </c>
      <c r="F33" s="212">
        <v>1750</v>
      </c>
      <c r="G33" s="401">
        <f>'[5]Сводная таблица'!$G$74</f>
        <v>2.3</v>
      </c>
      <c r="H33" s="213">
        <v>5</v>
      </c>
      <c r="I33" s="214" t="s">
        <v>143</v>
      </c>
      <c r="J33" s="242" t="s">
        <v>155</v>
      </c>
      <c r="K33" s="238" t="s">
        <v>155</v>
      </c>
      <c r="L33" s="215">
        <f>'[4]Desso'!$Q$30</f>
        <v>3882.1263000000004</v>
      </c>
      <c r="M33" s="217"/>
      <c r="N33" s="217"/>
      <c r="O33" s="217"/>
      <c r="P33" s="291">
        <v>4860</v>
      </c>
      <c r="Q33" s="218">
        <v>4750</v>
      </c>
      <c r="R33" s="281">
        <v>4660</v>
      </c>
    </row>
    <row r="34" spans="1:18" s="219" customFormat="1" ht="13.5" customHeight="1" thickBot="1">
      <c r="A34" s="292" t="s">
        <v>154</v>
      </c>
      <c r="B34" s="293" t="s">
        <v>139</v>
      </c>
      <c r="C34" s="243" t="s">
        <v>195</v>
      </c>
      <c r="D34" s="243" t="s">
        <v>162</v>
      </c>
      <c r="E34" s="241">
        <v>400</v>
      </c>
      <c r="F34" s="310">
        <v>2770</v>
      </c>
      <c r="G34" s="310"/>
      <c r="H34" s="311">
        <v>6</v>
      </c>
      <c r="I34" s="295" t="s">
        <v>143</v>
      </c>
      <c r="J34" s="241" t="s">
        <v>155</v>
      </c>
      <c r="K34" s="243" t="s">
        <v>155</v>
      </c>
      <c r="L34" s="296">
        <f>'[7]Desso'!$Q$57</f>
        <v>6138.157740000001</v>
      </c>
      <c r="M34" s="297"/>
      <c r="N34" s="297"/>
      <c r="O34" s="297"/>
      <c r="P34" s="312">
        <v>7680</v>
      </c>
      <c r="Q34" s="298">
        <v>7500</v>
      </c>
      <c r="R34" s="299">
        <v>7370</v>
      </c>
    </row>
    <row r="35" spans="1:18" ht="13.5" customHeight="1" thickBot="1">
      <c r="A35" s="521" t="s">
        <v>157</v>
      </c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2"/>
      <c r="Q35" s="522"/>
      <c r="R35" s="523"/>
    </row>
    <row r="36" spans="1:18" ht="13.5" customHeight="1">
      <c r="A36" s="313" t="s">
        <v>156</v>
      </c>
      <c r="B36" s="314" t="s">
        <v>139</v>
      </c>
      <c r="C36" s="240" t="s">
        <v>195</v>
      </c>
      <c r="D36" s="240" t="s">
        <v>162</v>
      </c>
      <c r="E36" s="230" t="s">
        <v>141</v>
      </c>
      <c r="F36" s="231">
        <v>500</v>
      </c>
      <c r="G36" s="315">
        <f>'[5]Сводная таблица'!$G$57</f>
        <v>5</v>
      </c>
      <c r="H36" s="231">
        <v>5</v>
      </c>
      <c r="I36" s="240" t="s">
        <v>155</v>
      </c>
      <c r="J36" s="231" t="s">
        <v>155</v>
      </c>
      <c r="K36" s="315" t="s">
        <v>155</v>
      </c>
      <c r="L36" s="316">
        <v>1620</v>
      </c>
      <c r="M36" s="317"/>
      <c r="N36" s="317"/>
      <c r="O36" s="317"/>
      <c r="P36" s="316">
        <v>2030</v>
      </c>
      <c r="Q36" s="316">
        <v>2000</v>
      </c>
      <c r="R36" s="318">
        <v>1950</v>
      </c>
    </row>
    <row r="37" spans="1:18" ht="13.5" customHeight="1" hidden="1" thickBot="1">
      <c r="A37" s="175" t="s">
        <v>291</v>
      </c>
      <c r="B37" s="284" t="s">
        <v>139</v>
      </c>
      <c r="C37" s="176" t="s">
        <v>195</v>
      </c>
      <c r="D37" s="176" t="s">
        <v>162</v>
      </c>
      <c r="E37" s="285" t="s">
        <v>292</v>
      </c>
      <c r="F37" s="286">
        <v>500</v>
      </c>
      <c r="G37" s="286"/>
      <c r="H37" s="286">
        <v>5</v>
      </c>
      <c r="I37" s="176" t="s">
        <v>155</v>
      </c>
      <c r="J37" s="286" t="s">
        <v>155</v>
      </c>
      <c r="K37" s="287" t="s">
        <v>155</v>
      </c>
      <c r="L37" s="288"/>
      <c r="M37" s="177"/>
      <c r="N37" s="177"/>
      <c r="O37" s="177"/>
      <c r="P37" s="289"/>
      <c r="Q37" s="289"/>
      <c r="R37" s="290"/>
    </row>
    <row r="48" spans="1:19" s="2" customFormat="1" ht="12" customHeight="1">
      <c r="A48" s="29"/>
      <c r="B48" s="30"/>
      <c r="C48" s="29"/>
      <c r="D48" s="29"/>
      <c r="E48" s="27"/>
      <c r="F48" s="27"/>
      <c r="G48" s="27"/>
      <c r="H48" s="27"/>
      <c r="I48" s="27"/>
      <c r="J48" s="30"/>
      <c r="K48" s="30"/>
      <c r="L48" s="30"/>
      <c r="M48" s="1"/>
      <c r="N48" s="1"/>
      <c r="O48" s="1"/>
      <c r="P48" s="204"/>
      <c r="Q48" s="204"/>
      <c r="R48" s="6"/>
      <c r="S48" s="1"/>
    </row>
    <row r="49" spans="1:19" s="2" customFormat="1" ht="23.25" customHeight="1">
      <c r="A49" s="29"/>
      <c r="B49" s="30"/>
      <c r="C49" s="29"/>
      <c r="D49" s="29"/>
      <c r="E49" s="27"/>
      <c r="F49" s="27"/>
      <c r="G49" s="27"/>
      <c r="H49" s="27"/>
      <c r="I49" s="27"/>
      <c r="J49" s="30"/>
      <c r="K49" s="30"/>
      <c r="L49" s="30"/>
      <c r="M49" s="1"/>
      <c r="N49" s="1"/>
      <c r="O49" s="1"/>
      <c r="P49" s="204"/>
      <c r="Q49" s="204"/>
      <c r="R49" s="6"/>
      <c r="S49" s="1"/>
    </row>
    <row r="50" spans="1:19" s="2" customFormat="1" ht="23.25" customHeight="1">
      <c r="A50" s="29"/>
      <c r="B50" s="30"/>
      <c r="C50" s="29"/>
      <c r="D50" s="29"/>
      <c r="E50" s="27"/>
      <c r="F50" s="27"/>
      <c r="G50" s="27"/>
      <c r="H50" s="27"/>
      <c r="I50" s="27"/>
      <c r="J50" s="30"/>
      <c r="K50" s="30"/>
      <c r="L50" s="30"/>
      <c r="M50" s="1"/>
      <c r="N50" s="1"/>
      <c r="O50" s="1"/>
      <c r="P50" s="204"/>
      <c r="Q50" s="204"/>
      <c r="R50" s="6"/>
      <c r="S50" s="1"/>
    </row>
    <row r="52" spans="1:19" s="2" customFormat="1" ht="23.25" customHeight="1">
      <c r="A52" s="29"/>
      <c r="B52" s="30"/>
      <c r="C52" s="29"/>
      <c r="D52" s="29"/>
      <c r="E52" s="27"/>
      <c r="F52" s="27"/>
      <c r="G52" s="27"/>
      <c r="H52" s="27"/>
      <c r="I52" s="27"/>
      <c r="J52" s="30"/>
      <c r="K52" s="30"/>
      <c r="L52" s="30"/>
      <c r="M52" s="1"/>
      <c r="N52" s="1"/>
      <c r="O52" s="1"/>
      <c r="P52" s="204"/>
      <c r="Q52" s="204"/>
      <c r="R52" s="6"/>
      <c r="S52" s="1"/>
    </row>
    <row r="59" ht="27.75" customHeight="1">
      <c r="M59" s="4"/>
    </row>
    <row r="60" ht="23.25" customHeight="1"/>
    <row r="73" spans="1:19" s="2" customFormat="1" ht="50.25" customHeight="1">
      <c r="A73" s="29"/>
      <c r="B73" s="30"/>
      <c r="C73" s="29"/>
      <c r="D73" s="29"/>
      <c r="E73" s="27"/>
      <c r="F73" s="27"/>
      <c r="G73" s="27"/>
      <c r="H73" s="27"/>
      <c r="I73" s="27"/>
      <c r="J73" s="30"/>
      <c r="K73" s="30"/>
      <c r="L73" s="30"/>
      <c r="M73" s="1"/>
      <c r="N73" s="1"/>
      <c r="O73" s="1"/>
      <c r="P73" s="204"/>
      <c r="Q73" s="204"/>
      <c r="R73" s="6"/>
      <c r="S73" s="1"/>
    </row>
    <row r="75" spans="1:19" s="2" customFormat="1" ht="25.5" customHeight="1">
      <c r="A75" s="29"/>
      <c r="B75" s="30"/>
      <c r="C75" s="29"/>
      <c r="D75" s="29"/>
      <c r="E75" s="27"/>
      <c r="F75" s="27"/>
      <c r="G75" s="27"/>
      <c r="H75" s="27"/>
      <c r="I75" s="27"/>
      <c r="J75" s="30"/>
      <c r="K75" s="30"/>
      <c r="L75" s="30"/>
      <c r="M75" s="1"/>
      <c r="N75" s="1"/>
      <c r="O75" s="1"/>
      <c r="P75" s="204"/>
      <c r="Q75" s="204"/>
      <c r="R75" s="6"/>
      <c r="S75" s="1"/>
    </row>
    <row r="77" spans="1:19" s="2" customFormat="1" ht="15.75" customHeight="1">
      <c r="A77" s="29"/>
      <c r="B77" s="30"/>
      <c r="C77" s="29"/>
      <c r="D77" s="29"/>
      <c r="E77" s="27"/>
      <c r="F77" s="27"/>
      <c r="G77" s="27"/>
      <c r="H77" s="27"/>
      <c r="I77" s="27"/>
      <c r="J77" s="30"/>
      <c r="K77" s="30"/>
      <c r="L77" s="30"/>
      <c r="M77" s="1"/>
      <c r="N77" s="1"/>
      <c r="O77" s="1"/>
      <c r="P77" s="204"/>
      <c r="Q77" s="204"/>
      <c r="R77" s="6"/>
      <c r="S77" s="1"/>
    </row>
    <row r="78" spans="1:19" s="2" customFormat="1" ht="17.25" customHeight="1">
      <c r="A78" s="29"/>
      <c r="B78" s="30"/>
      <c r="C78" s="29"/>
      <c r="D78" s="29"/>
      <c r="E78" s="27"/>
      <c r="F78" s="27"/>
      <c r="G78" s="27"/>
      <c r="H78" s="27"/>
      <c r="I78" s="27"/>
      <c r="J78" s="30"/>
      <c r="K78" s="30"/>
      <c r="L78" s="30"/>
      <c r="M78" s="1"/>
      <c r="N78" s="1"/>
      <c r="O78" s="1"/>
      <c r="P78" s="204"/>
      <c r="Q78" s="204"/>
      <c r="R78" s="6"/>
      <c r="S78" s="1"/>
    </row>
    <row r="79" spans="1:19" s="2" customFormat="1" ht="18" customHeight="1">
      <c r="A79" s="29"/>
      <c r="B79" s="30"/>
      <c r="C79" s="29"/>
      <c r="D79" s="29"/>
      <c r="E79" s="27"/>
      <c r="F79" s="27"/>
      <c r="G79" s="27"/>
      <c r="H79" s="27"/>
      <c r="I79" s="27"/>
      <c r="J79" s="30"/>
      <c r="K79" s="30"/>
      <c r="L79" s="30"/>
      <c r="M79" s="1"/>
      <c r="N79" s="1"/>
      <c r="O79" s="1"/>
      <c r="P79" s="204"/>
      <c r="Q79" s="204"/>
      <c r="R79" s="6"/>
      <c r="S79" s="1"/>
    </row>
    <row r="80" spans="1:19" s="2" customFormat="1" ht="17.25" customHeight="1">
      <c r="A80" s="29"/>
      <c r="B80" s="30"/>
      <c r="C80" s="29"/>
      <c r="D80" s="29"/>
      <c r="E80" s="27"/>
      <c r="F80" s="27"/>
      <c r="G80" s="27"/>
      <c r="H80" s="27"/>
      <c r="I80" s="27"/>
      <c r="J80" s="30"/>
      <c r="K80" s="30"/>
      <c r="L80" s="30"/>
      <c r="M80" s="1"/>
      <c r="N80" s="1"/>
      <c r="O80" s="1"/>
      <c r="P80" s="204"/>
      <c r="Q80" s="204"/>
      <c r="R80" s="6"/>
      <c r="S80" s="1"/>
    </row>
    <row r="81" spans="1:19" s="2" customFormat="1" ht="18" customHeight="1">
      <c r="A81" s="29"/>
      <c r="B81" s="30"/>
      <c r="C81" s="29"/>
      <c r="D81" s="29"/>
      <c r="E81" s="27"/>
      <c r="F81" s="27"/>
      <c r="G81" s="27"/>
      <c r="H81" s="27"/>
      <c r="I81" s="27"/>
      <c r="J81" s="30"/>
      <c r="K81" s="30"/>
      <c r="L81" s="30"/>
      <c r="M81" s="1"/>
      <c r="N81" s="1"/>
      <c r="O81" s="1"/>
      <c r="P81" s="204"/>
      <c r="Q81" s="204"/>
      <c r="R81" s="6"/>
      <c r="S81" s="1"/>
    </row>
  </sheetData>
  <sheetProtection password="DDA5" sheet="1" objects="1" scenarios="1" selectLockedCells="1" selectUnlockedCells="1"/>
  <mergeCells count="26">
    <mergeCell ref="L10:L11"/>
    <mergeCell ref="I10:I11"/>
    <mergeCell ref="H10:H11"/>
    <mergeCell ref="F10:F11"/>
    <mergeCell ref="A30:R30"/>
    <mergeCell ref="H3:R3"/>
    <mergeCell ref="F2:R2"/>
    <mergeCell ref="A35:R35"/>
    <mergeCell ref="A12:R12"/>
    <mergeCell ref="A9:L9"/>
    <mergeCell ref="A10:A11"/>
    <mergeCell ref="B10:B11"/>
    <mergeCell ref="C10:C11"/>
    <mergeCell ref="D10:D11"/>
    <mergeCell ref="E10:E11"/>
    <mergeCell ref="J10:K10"/>
    <mergeCell ref="T11:T12"/>
    <mergeCell ref="U11:U12"/>
    <mergeCell ref="V11:V12"/>
    <mergeCell ref="A7:R7"/>
    <mergeCell ref="I4:R4"/>
    <mergeCell ref="P10:P11"/>
    <mergeCell ref="Q10:Q11"/>
    <mergeCell ref="R10:R11"/>
    <mergeCell ref="I6:R6"/>
    <mergeCell ref="G10:G11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68"/>
  <sheetViews>
    <sheetView showGridLines="0" view="pageBreakPreview" zoomScaleSheetLayoutView="100" zoomScalePageLayoutView="0" workbookViewId="0" topLeftCell="A1">
      <selection activeCell="E6" sqref="E6:G6"/>
    </sheetView>
  </sheetViews>
  <sheetFormatPr defaultColWidth="9.140625" defaultRowHeight="12.75"/>
  <cols>
    <col min="1" max="2" width="25.00390625" style="29" customWidth="1"/>
    <col min="3" max="3" width="21.140625" style="29" customWidth="1"/>
    <col min="4" max="4" width="21.28125" style="30" customWidth="1"/>
    <col min="5" max="5" width="22.7109375" style="29" customWidth="1"/>
    <col min="6" max="6" width="18.8515625" style="29" customWidth="1"/>
    <col min="7" max="7" width="31.57421875" style="27" customWidth="1"/>
    <col min="8" max="8" width="13.140625" style="1" hidden="1" customWidth="1"/>
    <col min="9" max="9" width="9.140625" style="1" hidden="1" customWidth="1"/>
    <col min="10" max="16384" width="9.140625" style="1" customWidth="1"/>
  </cols>
  <sheetData>
    <row r="1" ht="15"/>
    <row r="2" spans="1:9" ht="27.75" customHeight="1">
      <c r="A2" s="26"/>
      <c r="B2" s="26"/>
      <c r="C2" s="26"/>
      <c r="D2" s="502" t="s">
        <v>241</v>
      </c>
      <c r="E2" s="502"/>
      <c r="F2" s="502"/>
      <c r="G2" s="502"/>
      <c r="H2" s="563"/>
      <c r="I2" s="563"/>
    </row>
    <row r="3" spans="1:9" ht="27" customHeight="1">
      <c r="A3" s="26"/>
      <c r="B3" s="26"/>
      <c r="C3" s="26"/>
      <c r="D3" s="502" t="s">
        <v>246</v>
      </c>
      <c r="E3" s="502"/>
      <c r="F3" s="502"/>
      <c r="G3" s="502"/>
      <c r="H3" s="31"/>
      <c r="I3" s="31"/>
    </row>
    <row r="4" spans="1:9" ht="27" customHeight="1">
      <c r="A4" s="26"/>
      <c r="B4" s="26"/>
      <c r="C4" s="26"/>
      <c r="D4" s="500" t="s">
        <v>103</v>
      </c>
      <c r="E4" s="500"/>
      <c r="F4" s="500"/>
      <c r="G4" s="500"/>
      <c r="H4" s="9"/>
      <c r="I4" s="32"/>
    </row>
    <row r="5" spans="1:9" ht="24" customHeight="1">
      <c r="A5" s="26"/>
      <c r="B5" s="26"/>
      <c r="C5" s="26"/>
      <c r="D5" s="26"/>
      <c r="E5" s="26"/>
      <c r="F5" s="26"/>
      <c r="G5" s="26"/>
      <c r="H5" s="8"/>
      <c r="I5" s="8"/>
    </row>
    <row r="6" spans="1:9" ht="15" customHeight="1">
      <c r="A6" s="34"/>
      <c r="B6" s="34"/>
      <c r="C6" s="34"/>
      <c r="D6" s="34"/>
      <c r="E6" s="586" t="s">
        <v>455</v>
      </c>
      <c r="F6" s="586"/>
      <c r="G6" s="586"/>
      <c r="I6" s="7"/>
    </row>
    <row r="7" spans="1:7" ht="21" customHeight="1">
      <c r="A7" s="675" t="s">
        <v>317</v>
      </c>
      <c r="B7" s="676"/>
      <c r="C7" s="676"/>
      <c r="D7" s="676"/>
      <c r="E7" s="676"/>
      <c r="F7" s="676"/>
      <c r="G7" s="676"/>
    </row>
    <row r="8" spans="1:7" ht="27" customHeight="1" thickBot="1">
      <c r="A8" s="34"/>
      <c r="B8" s="34"/>
      <c r="C8" s="34"/>
      <c r="D8" s="34"/>
      <c r="E8" s="34"/>
      <c r="F8" s="34"/>
      <c r="G8" s="34"/>
    </row>
    <row r="9" spans="1:7" ht="69.75" customHeight="1" hidden="1" thickBot="1">
      <c r="A9" s="583" t="s">
        <v>72</v>
      </c>
      <c r="B9" s="583"/>
      <c r="C9" s="583"/>
      <c r="D9" s="583"/>
      <c r="E9" s="583"/>
      <c r="F9" s="583"/>
      <c r="G9" s="583"/>
    </row>
    <row r="10" spans="1:7" ht="23.25" customHeight="1">
      <c r="A10" s="556" t="s">
        <v>0</v>
      </c>
      <c r="B10" s="558" t="s">
        <v>158</v>
      </c>
      <c r="C10" s="558" t="s">
        <v>225</v>
      </c>
      <c r="D10" s="558" t="s">
        <v>59</v>
      </c>
      <c r="E10" s="558" t="s">
        <v>60</v>
      </c>
      <c r="F10" s="558" t="s">
        <v>63</v>
      </c>
      <c r="G10" s="558" t="s">
        <v>161</v>
      </c>
    </row>
    <row r="11" spans="1:7" ht="15.75" customHeight="1" thickBot="1">
      <c r="A11" s="557"/>
      <c r="B11" s="559"/>
      <c r="C11" s="559"/>
      <c r="D11" s="559"/>
      <c r="E11" s="559"/>
      <c r="F11" s="559"/>
      <c r="G11" s="559"/>
    </row>
    <row r="12" spans="1:7" ht="15" customHeight="1" thickBot="1">
      <c r="A12" s="510" t="s">
        <v>177</v>
      </c>
      <c r="B12" s="511"/>
      <c r="C12" s="511"/>
      <c r="D12" s="511"/>
      <c r="E12" s="511"/>
      <c r="F12" s="511"/>
      <c r="G12" s="512"/>
    </row>
    <row r="13" spans="1:7" s="28" customFormat="1" ht="66" customHeight="1">
      <c r="A13" s="322" t="s">
        <v>159</v>
      </c>
      <c r="B13" s="323"/>
      <c r="C13" s="347">
        <v>583217</v>
      </c>
      <c r="D13" s="347" t="s">
        <v>160</v>
      </c>
      <c r="E13" s="345" t="s">
        <v>62</v>
      </c>
      <c r="F13" s="345" t="s">
        <v>4</v>
      </c>
      <c r="G13" s="324">
        <v>9720</v>
      </c>
    </row>
    <row r="14" spans="1:7" s="28" customFormat="1" ht="57.75" customHeight="1">
      <c r="A14" s="178" t="s">
        <v>163</v>
      </c>
      <c r="B14" s="179"/>
      <c r="C14" s="336">
        <v>557119</v>
      </c>
      <c r="D14" s="336" t="s">
        <v>160</v>
      </c>
      <c r="E14" s="335" t="s">
        <v>62</v>
      </c>
      <c r="F14" s="335" t="s">
        <v>4</v>
      </c>
      <c r="G14" s="180">
        <v>4792.5</v>
      </c>
    </row>
    <row r="15" spans="1:7" s="28" customFormat="1" ht="56.25" customHeight="1">
      <c r="A15" s="181" t="s">
        <v>164</v>
      </c>
      <c r="B15" s="179"/>
      <c r="C15" s="336">
        <v>583255</v>
      </c>
      <c r="D15" s="336" t="s">
        <v>160</v>
      </c>
      <c r="E15" s="335" t="s">
        <v>62</v>
      </c>
      <c r="F15" s="335" t="s">
        <v>4</v>
      </c>
      <c r="G15" s="208">
        <v>6007.5</v>
      </c>
    </row>
    <row r="16" spans="1:7" s="28" customFormat="1" ht="56.25" customHeight="1">
      <c r="A16" s="181" t="s">
        <v>178</v>
      </c>
      <c r="B16" s="179"/>
      <c r="C16" s="336">
        <v>669195</v>
      </c>
      <c r="D16" s="336" t="s">
        <v>160</v>
      </c>
      <c r="E16" s="335" t="s">
        <v>62</v>
      </c>
      <c r="F16" s="335" t="s">
        <v>4</v>
      </c>
      <c r="G16" s="180">
        <v>17151.75</v>
      </c>
    </row>
    <row r="17" spans="1:7" s="28" customFormat="1" ht="56.25" customHeight="1" thickBot="1">
      <c r="A17" s="325" t="s">
        <v>179</v>
      </c>
      <c r="B17" s="326"/>
      <c r="C17" s="346">
        <v>106003</v>
      </c>
      <c r="D17" s="346" t="s">
        <v>160</v>
      </c>
      <c r="E17" s="338" t="s">
        <v>62</v>
      </c>
      <c r="F17" s="338" t="s">
        <v>4</v>
      </c>
      <c r="G17" s="327">
        <v>3861.0000000000005</v>
      </c>
    </row>
    <row r="18" spans="1:7" s="28" customFormat="1" ht="13.5" customHeight="1" thickBot="1">
      <c r="A18" s="677" t="s">
        <v>166</v>
      </c>
      <c r="B18" s="678"/>
      <c r="C18" s="678"/>
      <c r="D18" s="678"/>
      <c r="E18" s="678"/>
      <c r="F18" s="678"/>
      <c r="G18" s="679"/>
    </row>
    <row r="19" spans="1:7" s="28" customFormat="1" ht="74.25" customHeight="1">
      <c r="A19" s="267" t="s">
        <v>165</v>
      </c>
      <c r="B19" s="328"/>
      <c r="C19" s="347">
        <v>606664</v>
      </c>
      <c r="D19" s="347" t="s">
        <v>160</v>
      </c>
      <c r="E19" s="345" t="s">
        <v>62</v>
      </c>
      <c r="F19" s="345" t="s">
        <v>4</v>
      </c>
      <c r="G19" s="329">
        <v>56025.00000000001</v>
      </c>
    </row>
    <row r="20" spans="1:7" s="28" customFormat="1" ht="69" customHeight="1">
      <c r="A20" s="181" t="s">
        <v>167</v>
      </c>
      <c r="B20" s="179"/>
      <c r="C20" s="336">
        <v>606688</v>
      </c>
      <c r="D20" s="336" t="s">
        <v>160</v>
      </c>
      <c r="E20" s="335" t="s">
        <v>62</v>
      </c>
      <c r="F20" s="335" t="s">
        <v>4</v>
      </c>
      <c r="G20" s="180">
        <v>43335</v>
      </c>
    </row>
    <row r="21" spans="1:7" s="28" customFormat="1" ht="70.5" customHeight="1">
      <c r="A21" s="178" t="s">
        <v>168</v>
      </c>
      <c r="B21" s="179"/>
      <c r="C21" s="336">
        <v>461850</v>
      </c>
      <c r="D21" s="336" t="s">
        <v>160</v>
      </c>
      <c r="E21" s="335" t="s">
        <v>62</v>
      </c>
      <c r="F21" s="335" t="s">
        <v>4</v>
      </c>
      <c r="G21" s="180">
        <v>43875</v>
      </c>
    </row>
    <row r="22" spans="1:7" s="28" customFormat="1" ht="80.25" customHeight="1">
      <c r="A22" s="182" t="s">
        <v>224</v>
      </c>
      <c r="B22" s="36"/>
      <c r="C22" s="36" t="s">
        <v>226</v>
      </c>
      <c r="D22" s="336" t="s">
        <v>160</v>
      </c>
      <c r="E22" s="335" t="s">
        <v>62</v>
      </c>
      <c r="F22" s="335" t="s">
        <v>4</v>
      </c>
      <c r="G22" s="180">
        <v>55350.00000000001</v>
      </c>
    </row>
    <row r="23" spans="1:7" s="28" customFormat="1" ht="67.5" customHeight="1">
      <c r="A23" s="181" t="s">
        <v>169</v>
      </c>
      <c r="B23" s="179"/>
      <c r="C23" s="336">
        <v>461843</v>
      </c>
      <c r="D23" s="336" t="s">
        <v>160</v>
      </c>
      <c r="E23" s="335" t="s">
        <v>62</v>
      </c>
      <c r="F23" s="335" t="s">
        <v>4</v>
      </c>
      <c r="G23" s="180">
        <v>69255</v>
      </c>
    </row>
    <row r="24" spans="1:7" s="28" customFormat="1" ht="64.5" customHeight="1">
      <c r="A24" s="181" t="s">
        <v>170</v>
      </c>
      <c r="B24" s="179"/>
      <c r="C24" s="336">
        <v>641023</v>
      </c>
      <c r="D24" s="336" t="s">
        <v>160</v>
      </c>
      <c r="E24" s="335" t="s">
        <v>62</v>
      </c>
      <c r="F24" s="335" t="s">
        <v>4</v>
      </c>
      <c r="G24" s="180">
        <v>29970.000000000004</v>
      </c>
    </row>
    <row r="25" spans="1:7" s="28" customFormat="1" ht="52.5" customHeight="1">
      <c r="A25" s="181" t="s">
        <v>171</v>
      </c>
      <c r="B25" s="179"/>
      <c r="C25" s="336">
        <v>622220</v>
      </c>
      <c r="D25" s="336" t="s">
        <v>160</v>
      </c>
      <c r="E25" s="335" t="s">
        <v>62</v>
      </c>
      <c r="F25" s="335" t="s">
        <v>4</v>
      </c>
      <c r="G25" s="180">
        <v>28620.000000000004</v>
      </c>
    </row>
    <row r="26" spans="1:7" s="28" customFormat="1" ht="52.5" customHeight="1">
      <c r="A26" s="181" t="s">
        <v>192</v>
      </c>
      <c r="B26" s="179"/>
      <c r="C26" s="336">
        <v>263812</v>
      </c>
      <c r="D26" s="336" t="s">
        <v>160</v>
      </c>
      <c r="E26" s="335" t="s">
        <v>62</v>
      </c>
      <c r="F26" s="335" t="s">
        <v>4</v>
      </c>
      <c r="G26" s="180">
        <v>3375</v>
      </c>
    </row>
    <row r="27" spans="1:7" s="28" customFormat="1" ht="52.5" customHeight="1">
      <c r="A27" s="181" t="s">
        <v>193</v>
      </c>
      <c r="B27" s="179"/>
      <c r="C27" s="336">
        <v>460440</v>
      </c>
      <c r="D27" s="336" t="s">
        <v>160</v>
      </c>
      <c r="E27" s="335" t="s">
        <v>62</v>
      </c>
      <c r="F27" s="335" t="s">
        <v>4</v>
      </c>
      <c r="G27" s="180">
        <v>2835</v>
      </c>
    </row>
    <row r="28" spans="1:7" s="28" customFormat="1" ht="60" customHeight="1">
      <c r="A28" s="181" t="s">
        <v>194</v>
      </c>
      <c r="B28" s="179"/>
      <c r="C28" s="336">
        <v>575168</v>
      </c>
      <c r="D28" s="336" t="s">
        <v>160</v>
      </c>
      <c r="E28" s="335" t="s">
        <v>62</v>
      </c>
      <c r="F28" s="335" t="s">
        <v>4</v>
      </c>
      <c r="G28" s="180">
        <v>1350</v>
      </c>
    </row>
    <row r="29" spans="1:7" s="28" customFormat="1" ht="13.5" customHeight="1">
      <c r="A29" s="680" t="s">
        <v>172</v>
      </c>
      <c r="B29" s="681"/>
      <c r="C29" s="681"/>
      <c r="D29" s="681"/>
      <c r="E29" s="681"/>
      <c r="F29" s="681"/>
      <c r="G29" s="682"/>
    </row>
    <row r="30" spans="1:7" s="28" customFormat="1" ht="34.5" customHeight="1">
      <c r="A30" s="181" t="s">
        <v>173</v>
      </c>
      <c r="B30" s="179"/>
      <c r="C30" s="183" t="s">
        <v>227</v>
      </c>
      <c r="D30" s="336" t="s">
        <v>160</v>
      </c>
      <c r="E30" s="335" t="s">
        <v>62</v>
      </c>
      <c r="F30" s="335" t="s">
        <v>4</v>
      </c>
      <c r="G30" s="180">
        <v>10800</v>
      </c>
    </row>
    <row r="31" spans="1:7" s="28" customFormat="1" ht="41.25" customHeight="1">
      <c r="A31" s="181" t="s">
        <v>174</v>
      </c>
      <c r="B31" s="179"/>
      <c r="C31" s="183" t="s">
        <v>228</v>
      </c>
      <c r="D31" s="336" t="s">
        <v>160</v>
      </c>
      <c r="E31" s="335" t="s">
        <v>62</v>
      </c>
      <c r="F31" s="335" t="s">
        <v>4</v>
      </c>
      <c r="G31" s="180">
        <v>12150</v>
      </c>
    </row>
    <row r="32" spans="1:7" s="28" customFormat="1" ht="42" customHeight="1">
      <c r="A32" s="181" t="s">
        <v>175</v>
      </c>
      <c r="B32" s="179"/>
      <c r="C32" s="183" t="s">
        <v>229</v>
      </c>
      <c r="D32" s="336" t="s">
        <v>160</v>
      </c>
      <c r="E32" s="335" t="s">
        <v>62</v>
      </c>
      <c r="F32" s="335" t="s">
        <v>4</v>
      </c>
      <c r="G32" s="180">
        <v>13500</v>
      </c>
    </row>
    <row r="33" spans="1:7" s="28" customFormat="1" ht="38.25" customHeight="1" thickBot="1">
      <c r="A33" s="330" t="s">
        <v>176</v>
      </c>
      <c r="B33" s="326"/>
      <c r="C33" s="331">
        <v>449018</v>
      </c>
      <c r="D33" s="346" t="s">
        <v>160</v>
      </c>
      <c r="E33" s="338" t="s">
        <v>62</v>
      </c>
      <c r="F33" s="338" t="s">
        <v>4</v>
      </c>
      <c r="G33" s="327">
        <v>10800</v>
      </c>
    </row>
    <row r="34" spans="1:7" s="28" customFormat="1" ht="13.5" customHeight="1" thickBot="1">
      <c r="A34" s="677" t="s">
        <v>180</v>
      </c>
      <c r="B34" s="678"/>
      <c r="C34" s="678"/>
      <c r="D34" s="678"/>
      <c r="E34" s="678"/>
      <c r="F34" s="678"/>
      <c r="G34" s="679"/>
    </row>
    <row r="35" spans="1:7" s="28" customFormat="1" ht="45" customHeight="1">
      <c r="A35" s="332" t="s">
        <v>181</v>
      </c>
      <c r="B35" s="328"/>
      <c r="C35" s="347">
        <v>619053</v>
      </c>
      <c r="D35" s="347" t="s">
        <v>160</v>
      </c>
      <c r="E35" s="345" t="s">
        <v>62</v>
      </c>
      <c r="F35" s="345" t="s">
        <v>4</v>
      </c>
      <c r="G35" s="329">
        <v>101250</v>
      </c>
    </row>
    <row r="36" spans="1:7" s="28" customFormat="1" ht="34.5" customHeight="1">
      <c r="A36" s="178" t="s">
        <v>182</v>
      </c>
      <c r="B36" s="185"/>
      <c r="C36" s="186">
        <v>619107</v>
      </c>
      <c r="D36" s="336" t="s">
        <v>160</v>
      </c>
      <c r="E36" s="335" t="s">
        <v>62</v>
      </c>
      <c r="F36" s="335" t="s">
        <v>4</v>
      </c>
      <c r="G36" s="180">
        <v>8775</v>
      </c>
    </row>
    <row r="37" spans="1:7" s="28" customFormat="1" ht="41.25" customHeight="1">
      <c r="A37" s="181" t="s">
        <v>183</v>
      </c>
      <c r="B37" s="179"/>
      <c r="C37" s="336">
        <v>686277</v>
      </c>
      <c r="D37" s="336" t="s">
        <v>160</v>
      </c>
      <c r="E37" s="335" t="s">
        <v>62</v>
      </c>
      <c r="F37" s="335" t="s">
        <v>4</v>
      </c>
      <c r="G37" s="180">
        <v>81000</v>
      </c>
    </row>
    <row r="38" spans="1:7" s="28" customFormat="1" ht="27.75" customHeight="1">
      <c r="A38" s="178" t="s">
        <v>184</v>
      </c>
      <c r="B38" s="179"/>
      <c r="C38" s="336">
        <v>686284</v>
      </c>
      <c r="D38" s="336" t="s">
        <v>160</v>
      </c>
      <c r="E38" s="335" t="s">
        <v>62</v>
      </c>
      <c r="F38" s="335" t="s">
        <v>4</v>
      </c>
      <c r="G38" s="180">
        <v>20250</v>
      </c>
    </row>
    <row r="39" spans="1:7" s="28" customFormat="1" ht="28.5" customHeight="1" thickBot="1">
      <c r="A39" s="330" t="s">
        <v>185</v>
      </c>
      <c r="B39" s="326"/>
      <c r="C39" s="346">
        <v>686291</v>
      </c>
      <c r="D39" s="346" t="s">
        <v>160</v>
      </c>
      <c r="E39" s="338" t="s">
        <v>62</v>
      </c>
      <c r="F39" s="338" t="s">
        <v>4</v>
      </c>
      <c r="G39" s="327">
        <v>20250</v>
      </c>
    </row>
    <row r="40" spans="1:7" s="28" customFormat="1" ht="13.5" customHeight="1" thickBot="1">
      <c r="A40" s="677" t="s">
        <v>186</v>
      </c>
      <c r="B40" s="678"/>
      <c r="C40" s="678"/>
      <c r="D40" s="678"/>
      <c r="E40" s="678"/>
      <c r="F40" s="678"/>
      <c r="G40" s="679"/>
    </row>
    <row r="41" spans="1:7" s="28" customFormat="1" ht="48.75" customHeight="1">
      <c r="A41" s="332" t="s">
        <v>187</v>
      </c>
      <c r="B41" s="328"/>
      <c r="C41" s="347">
        <v>122157</v>
      </c>
      <c r="D41" s="347" t="s">
        <v>160</v>
      </c>
      <c r="E41" s="345" t="s">
        <v>62</v>
      </c>
      <c r="F41" s="345" t="s">
        <v>4</v>
      </c>
      <c r="G41" s="329">
        <v>4860</v>
      </c>
    </row>
    <row r="42" spans="1:7" s="28" customFormat="1" ht="53.25" customHeight="1">
      <c r="A42" s="181" t="s">
        <v>188</v>
      </c>
      <c r="B42" s="179"/>
      <c r="C42" s="336">
        <v>114619</v>
      </c>
      <c r="D42" s="336" t="s">
        <v>160</v>
      </c>
      <c r="E42" s="335" t="s">
        <v>62</v>
      </c>
      <c r="F42" s="335" t="s">
        <v>4</v>
      </c>
      <c r="G42" s="180">
        <v>4552.200000000001</v>
      </c>
    </row>
    <row r="43" spans="1:7" s="28" customFormat="1" ht="49.5" customHeight="1">
      <c r="A43" s="181" t="s">
        <v>189</v>
      </c>
      <c r="B43" s="179"/>
      <c r="C43" s="336">
        <v>305611</v>
      </c>
      <c r="D43" s="336" t="s">
        <v>160</v>
      </c>
      <c r="E43" s="335" t="s">
        <v>62</v>
      </c>
      <c r="F43" s="335" t="s">
        <v>4</v>
      </c>
      <c r="G43" s="180">
        <v>4811.4</v>
      </c>
    </row>
    <row r="44" spans="1:7" s="28" customFormat="1" ht="30.75" customHeight="1">
      <c r="A44" s="184" t="s">
        <v>190</v>
      </c>
      <c r="B44" s="179"/>
      <c r="C44" s="336">
        <v>102647</v>
      </c>
      <c r="D44" s="336" t="s">
        <v>160</v>
      </c>
      <c r="E44" s="335" t="s">
        <v>62</v>
      </c>
      <c r="F44" s="335" t="s">
        <v>4</v>
      </c>
      <c r="G44" s="180">
        <v>2025.0000000000002</v>
      </c>
    </row>
    <row r="45" spans="1:7" s="28" customFormat="1" ht="46.5" customHeight="1" thickBot="1">
      <c r="A45" s="187" t="s">
        <v>191</v>
      </c>
      <c r="B45" s="188"/>
      <c r="C45" s="189">
        <v>105952</v>
      </c>
      <c r="D45" s="190" t="s">
        <v>160</v>
      </c>
      <c r="E45" s="176" t="s">
        <v>62</v>
      </c>
      <c r="F45" s="176" t="s">
        <v>4</v>
      </c>
      <c r="G45" s="191">
        <v>2362.5</v>
      </c>
    </row>
    <row r="46" ht="27.75" customHeight="1"/>
    <row r="47" ht="23.25" customHeight="1"/>
    <row r="60" spans="1:11" s="2" customFormat="1" ht="50.25" customHeight="1">
      <c r="A60" s="29"/>
      <c r="B60" s="29"/>
      <c r="C60" s="29"/>
      <c r="D60" s="30"/>
      <c r="E60" s="29"/>
      <c r="F60" s="29"/>
      <c r="G60" s="27"/>
      <c r="H60" s="1"/>
      <c r="I60" s="1"/>
      <c r="J60" s="1"/>
      <c r="K60" s="1"/>
    </row>
    <row r="62" spans="1:11" s="2" customFormat="1" ht="25.5" customHeight="1">
      <c r="A62" s="29"/>
      <c r="B62" s="29"/>
      <c r="C62" s="29"/>
      <c r="D62" s="30"/>
      <c r="E62" s="29"/>
      <c r="F62" s="29"/>
      <c r="G62" s="27"/>
      <c r="H62" s="1"/>
      <c r="I62" s="1"/>
      <c r="J62" s="1"/>
      <c r="K62" s="1"/>
    </row>
    <row r="64" spans="1:11" s="2" customFormat="1" ht="15.75" customHeight="1">
      <c r="A64" s="29"/>
      <c r="B64" s="29"/>
      <c r="C64" s="29"/>
      <c r="D64" s="30"/>
      <c r="E64" s="29"/>
      <c r="F64" s="29"/>
      <c r="G64" s="27"/>
      <c r="H64" s="1"/>
      <c r="I64" s="1"/>
      <c r="J64" s="1"/>
      <c r="K64" s="1"/>
    </row>
    <row r="65" spans="1:11" s="2" customFormat="1" ht="17.25" customHeight="1">
      <c r="A65" s="29"/>
      <c r="B65" s="29"/>
      <c r="C65" s="29"/>
      <c r="D65" s="30"/>
      <c r="E65" s="29"/>
      <c r="F65" s="29"/>
      <c r="G65" s="27"/>
      <c r="H65" s="1"/>
      <c r="I65" s="1"/>
      <c r="J65" s="1"/>
      <c r="K65" s="1"/>
    </row>
    <row r="66" spans="1:11" s="2" customFormat="1" ht="18" customHeight="1">
      <c r="A66" s="29"/>
      <c r="B66" s="29"/>
      <c r="C66" s="29"/>
      <c r="D66" s="30"/>
      <c r="E66" s="29"/>
      <c r="F66" s="29"/>
      <c r="G66" s="27"/>
      <c r="H66" s="1"/>
      <c r="I66" s="1"/>
      <c r="J66" s="1"/>
      <c r="K66" s="1"/>
    </row>
    <row r="67" spans="1:11" s="2" customFormat="1" ht="17.25" customHeight="1">
      <c r="A67" s="29"/>
      <c r="B67" s="29"/>
      <c r="C67" s="29"/>
      <c r="D67" s="30"/>
      <c r="E67" s="29"/>
      <c r="F67" s="29"/>
      <c r="G67" s="27"/>
      <c r="H67" s="1"/>
      <c r="I67" s="1"/>
      <c r="J67" s="1"/>
      <c r="K67" s="1"/>
    </row>
    <row r="68" spans="1:11" s="2" customFormat="1" ht="18" customHeight="1">
      <c r="A68" s="29"/>
      <c r="B68" s="29"/>
      <c r="C68" s="29"/>
      <c r="D68" s="30"/>
      <c r="E68" s="29"/>
      <c r="F68" s="29"/>
      <c r="G68" s="27"/>
      <c r="H68" s="1"/>
      <c r="I68" s="1"/>
      <c r="J68" s="1"/>
      <c r="K68" s="1"/>
    </row>
  </sheetData>
  <sheetProtection password="DDA5" sheet="1" objects="1" scenarios="1" selectLockedCells="1" selectUnlockedCells="1"/>
  <mergeCells count="19">
    <mergeCell ref="A18:G18"/>
    <mergeCell ref="A29:G29"/>
    <mergeCell ref="A40:G40"/>
    <mergeCell ref="A34:G34"/>
    <mergeCell ref="G10:G11"/>
    <mergeCell ref="B10:B11"/>
    <mergeCell ref="A12:G12"/>
    <mergeCell ref="C10:C11"/>
    <mergeCell ref="A10:A11"/>
    <mergeCell ref="D10:D11"/>
    <mergeCell ref="E10:E11"/>
    <mergeCell ref="F10:F11"/>
    <mergeCell ref="H2:I2"/>
    <mergeCell ref="A9:G9"/>
    <mergeCell ref="D3:G3"/>
    <mergeCell ref="D4:G4"/>
    <mergeCell ref="A7:G7"/>
    <mergeCell ref="D2:G2"/>
    <mergeCell ref="E6:G6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90"/>
  <sheetViews>
    <sheetView showGridLines="0" view="pageBreakPreview" zoomScaleSheetLayoutView="100" zoomScalePageLayoutView="0" workbookViewId="0" topLeftCell="A5">
      <selection activeCell="Q15" sqref="Q15"/>
    </sheetView>
  </sheetViews>
  <sheetFormatPr defaultColWidth="9.140625" defaultRowHeight="12.75"/>
  <cols>
    <col min="1" max="1" width="21.57421875" style="29" customWidth="1"/>
    <col min="2" max="2" width="16.421875" style="30" customWidth="1"/>
    <col min="3" max="3" width="16.28125" style="29" customWidth="1"/>
    <col min="4" max="4" width="6.00390625" style="29" customWidth="1"/>
    <col min="5" max="5" width="8.8515625" style="27" customWidth="1"/>
    <col min="6" max="6" width="9.28125" style="27" customWidth="1"/>
    <col min="7" max="7" width="10.140625" style="27" customWidth="1"/>
    <col min="8" max="8" width="9.7109375" style="27" customWidth="1"/>
    <col min="9" max="9" width="10.7109375" style="27" customWidth="1"/>
    <col min="10" max="10" width="6.140625" style="27" customWidth="1"/>
    <col min="11" max="11" width="4.8515625" style="27" customWidth="1"/>
    <col min="12" max="12" width="11.00390625" style="30" hidden="1" customWidth="1"/>
    <col min="13" max="13" width="13.140625" style="1" hidden="1" customWidth="1"/>
    <col min="14" max="14" width="9.140625" style="1" hidden="1" customWidth="1"/>
    <col min="15" max="15" width="20.421875" style="470" customWidth="1"/>
    <col min="16" max="16" width="20.00390625" style="3" customWidth="1"/>
    <col min="17" max="17" width="21.00390625" style="6" customWidth="1"/>
    <col min="18" max="16384" width="9.140625" style="1" customWidth="1"/>
  </cols>
  <sheetData>
    <row r="1" spans="12:17" ht="15.75">
      <c r="L1" s="415"/>
      <c r="O1" s="469"/>
      <c r="P1" s="1"/>
      <c r="Q1" s="1"/>
    </row>
    <row r="2" spans="12:17" ht="15.75">
      <c r="L2" s="415"/>
      <c r="O2" s="469"/>
      <c r="P2" s="1"/>
      <c r="Q2" s="1"/>
    </row>
    <row r="3" spans="1:17" ht="27.75" customHeight="1">
      <c r="A3" s="26"/>
      <c r="B3" s="26"/>
      <c r="C3" s="502" t="s">
        <v>242</v>
      </c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</row>
    <row r="4" spans="1:17" ht="27" customHeight="1">
      <c r="A4" s="26"/>
      <c r="B4" s="26"/>
      <c r="C4" s="502" t="s">
        <v>293</v>
      </c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</row>
    <row r="5" spans="1:17" ht="27" customHeight="1">
      <c r="A5" s="26"/>
      <c r="B5" s="26"/>
      <c r="C5" s="411"/>
      <c r="D5" s="411"/>
      <c r="E5" s="500" t="s">
        <v>243</v>
      </c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</row>
    <row r="6" spans="1:17" ht="24" customHeight="1">
      <c r="A6" s="26"/>
      <c r="B6" s="26"/>
      <c r="C6" s="26"/>
      <c r="D6" s="26"/>
      <c r="E6" s="26"/>
      <c r="F6" s="26"/>
      <c r="G6" s="26"/>
      <c r="H6" s="26"/>
      <c r="I6" s="586" t="s">
        <v>456</v>
      </c>
      <c r="J6" s="586"/>
      <c r="K6" s="586"/>
      <c r="L6" s="586"/>
      <c r="M6" s="586"/>
      <c r="N6" s="586"/>
      <c r="O6" s="586"/>
      <c r="P6" s="586"/>
      <c r="Q6" s="586"/>
    </row>
    <row r="7" spans="1:17" ht="1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416"/>
      <c r="N7" s="413"/>
      <c r="O7" s="469"/>
      <c r="P7" s="1"/>
      <c r="Q7" s="1"/>
    </row>
    <row r="8" spans="1:17" ht="18.75" customHeight="1">
      <c r="A8" s="577" t="s">
        <v>351</v>
      </c>
      <c r="B8" s="577"/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577"/>
      <c r="N8" s="577"/>
      <c r="O8" s="577"/>
      <c r="P8" s="577"/>
      <c r="Q8" s="577"/>
    </row>
    <row r="9" spans="1:17" ht="15.75" customHeight="1" thickBot="1">
      <c r="A9" s="414"/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7"/>
      <c r="O9" s="469"/>
      <c r="P9" s="1"/>
      <c r="Q9" s="1"/>
    </row>
    <row r="10" spans="1:17" ht="69.75" customHeight="1" hidden="1" thickBot="1">
      <c r="A10" s="583" t="s">
        <v>72</v>
      </c>
      <c r="B10" s="583"/>
      <c r="C10" s="583"/>
      <c r="D10" s="583"/>
      <c r="E10" s="583"/>
      <c r="F10" s="583"/>
      <c r="G10" s="583"/>
      <c r="H10" s="583"/>
      <c r="I10" s="583"/>
      <c r="J10" s="583"/>
      <c r="K10" s="583"/>
      <c r="L10" s="583"/>
      <c r="O10" s="567" t="s">
        <v>409</v>
      </c>
      <c r="P10" s="568"/>
      <c r="Q10" s="569"/>
    </row>
    <row r="11" spans="1:17" ht="23.25" customHeight="1" thickBot="1">
      <c r="A11" s="726" t="s">
        <v>0</v>
      </c>
      <c r="B11" s="728" t="s">
        <v>59</v>
      </c>
      <c r="C11" s="728" t="s">
        <v>60</v>
      </c>
      <c r="D11" s="730" t="s">
        <v>63</v>
      </c>
      <c r="E11" s="723" t="s">
        <v>146</v>
      </c>
      <c r="F11" s="723"/>
      <c r="G11" s="652" t="s">
        <v>352</v>
      </c>
      <c r="H11" s="720" t="s">
        <v>431</v>
      </c>
      <c r="I11" s="652" t="s">
        <v>353</v>
      </c>
      <c r="J11" s="723" t="s">
        <v>3</v>
      </c>
      <c r="K11" s="723"/>
      <c r="L11" s="724" t="s">
        <v>354</v>
      </c>
      <c r="M11" s="724" t="s">
        <v>355</v>
      </c>
      <c r="N11" s="724" t="s">
        <v>356</v>
      </c>
      <c r="O11" s="709" t="s">
        <v>409</v>
      </c>
      <c r="P11" s="710"/>
      <c r="Q11" s="711"/>
    </row>
    <row r="12" spans="1:17" ht="32.25" thickTop="1">
      <c r="A12" s="727"/>
      <c r="B12" s="729"/>
      <c r="C12" s="729"/>
      <c r="D12" s="731"/>
      <c r="E12" s="464" t="s">
        <v>357</v>
      </c>
      <c r="F12" s="464" t="s">
        <v>358</v>
      </c>
      <c r="G12" s="722"/>
      <c r="H12" s="721"/>
      <c r="I12" s="722"/>
      <c r="J12" s="464" t="s">
        <v>4</v>
      </c>
      <c r="K12" s="484" t="s">
        <v>162</v>
      </c>
      <c r="L12" s="725"/>
      <c r="M12" s="725"/>
      <c r="N12" s="725"/>
      <c r="O12" s="482" t="s">
        <v>432</v>
      </c>
      <c r="P12" s="482" t="s">
        <v>433</v>
      </c>
      <c r="Q12" s="482" t="s">
        <v>434</v>
      </c>
    </row>
    <row r="13" spans="1:17" ht="15" customHeight="1">
      <c r="A13" s="712" t="s">
        <v>359</v>
      </c>
      <c r="B13" s="572"/>
      <c r="C13" s="572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580"/>
    </row>
    <row r="14" spans="1:17" ht="15" customHeight="1">
      <c r="A14" s="455" t="s">
        <v>360</v>
      </c>
      <c r="B14" s="456" t="s">
        <v>61</v>
      </c>
      <c r="C14" s="483" t="s">
        <v>62</v>
      </c>
      <c r="D14" s="483" t="s">
        <v>162</v>
      </c>
      <c r="E14" s="457">
        <v>200</v>
      </c>
      <c r="F14" s="457" t="s">
        <v>155</v>
      </c>
      <c r="G14" s="465">
        <v>2</v>
      </c>
      <c r="H14" s="466">
        <v>2400</v>
      </c>
      <c r="I14" s="423" t="s">
        <v>361</v>
      </c>
      <c r="J14" s="718" t="s">
        <v>362</v>
      </c>
      <c r="K14" s="719"/>
      <c r="L14" s="467"/>
      <c r="M14" s="467"/>
      <c r="N14" s="467"/>
      <c r="O14" s="468">
        <v>4720</v>
      </c>
      <c r="P14" s="468">
        <v>4510</v>
      </c>
      <c r="Q14" s="490">
        <v>4290</v>
      </c>
    </row>
    <row r="15" spans="1:17" ht="15" customHeight="1">
      <c r="A15" s="455" t="s">
        <v>360</v>
      </c>
      <c r="B15" s="456" t="s">
        <v>61</v>
      </c>
      <c r="C15" s="483" t="s">
        <v>62</v>
      </c>
      <c r="D15" s="483" t="s">
        <v>162</v>
      </c>
      <c r="E15" s="457">
        <v>200</v>
      </c>
      <c r="F15" s="457" t="s">
        <v>155</v>
      </c>
      <c r="G15" s="462">
        <v>2</v>
      </c>
      <c r="H15" s="463">
        <v>2400</v>
      </c>
      <c r="I15" s="423" t="s">
        <v>363</v>
      </c>
      <c r="J15" s="683" t="s">
        <v>362</v>
      </c>
      <c r="K15" s="684"/>
      <c r="L15" s="461"/>
      <c r="M15" s="461"/>
      <c r="N15" s="461"/>
      <c r="O15" s="468">
        <v>4720</v>
      </c>
      <c r="P15" s="468">
        <v>4510</v>
      </c>
      <c r="Q15" s="490">
        <v>4290</v>
      </c>
    </row>
    <row r="16" spans="1:17" ht="15" customHeight="1">
      <c r="A16" s="455" t="s">
        <v>360</v>
      </c>
      <c r="B16" s="456" t="s">
        <v>61</v>
      </c>
      <c r="C16" s="483" t="s">
        <v>62</v>
      </c>
      <c r="D16" s="483" t="s">
        <v>162</v>
      </c>
      <c r="E16" s="457">
        <v>200</v>
      </c>
      <c r="F16" s="457" t="s">
        <v>155</v>
      </c>
      <c r="G16" s="458">
        <v>2.5</v>
      </c>
      <c r="H16" s="422">
        <v>2900</v>
      </c>
      <c r="I16" s="423" t="s">
        <v>361</v>
      </c>
      <c r="J16" s="683" t="s">
        <v>362</v>
      </c>
      <c r="K16" s="684"/>
      <c r="L16" s="459">
        <v>3977</v>
      </c>
      <c r="M16" s="147"/>
      <c r="N16" s="147"/>
      <c r="O16" s="468">
        <v>5090</v>
      </c>
      <c r="P16" s="468">
        <v>4860</v>
      </c>
      <c r="Q16" s="460">
        <v>4620</v>
      </c>
    </row>
    <row r="17" spans="1:17" ht="15" customHeight="1" hidden="1">
      <c r="A17" s="418" t="s">
        <v>360</v>
      </c>
      <c r="B17" s="419" t="s">
        <v>61</v>
      </c>
      <c r="C17" s="480" t="s">
        <v>62</v>
      </c>
      <c r="D17" s="480" t="s">
        <v>162</v>
      </c>
      <c r="E17" s="457">
        <v>200</v>
      </c>
      <c r="F17" s="486" t="s">
        <v>155</v>
      </c>
      <c r="G17" s="420">
        <v>3.2</v>
      </c>
      <c r="H17" s="422">
        <v>3800</v>
      </c>
      <c r="I17" s="485" t="s">
        <v>361</v>
      </c>
      <c r="J17" s="683" t="s">
        <v>362</v>
      </c>
      <c r="K17" s="684"/>
      <c r="L17" s="421">
        <v>4796</v>
      </c>
      <c r="M17" s="147"/>
      <c r="N17" s="147"/>
      <c r="O17" s="468">
        <f>Q17*1.1</f>
        <v>0</v>
      </c>
      <c r="P17" s="468">
        <f aca="true" t="shared" si="0" ref="P17:P30">Q17*1.05</f>
        <v>0</v>
      </c>
      <c r="Q17" s="251"/>
    </row>
    <row r="18" spans="1:17" ht="15" customHeight="1" hidden="1">
      <c r="A18" s="418" t="s">
        <v>360</v>
      </c>
      <c r="B18" s="419" t="s">
        <v>61</v>
      </c>
      <c r="C18" s="480" t="s">
        <v>62</v>
      </c>
      <c r="D18" s="480" t="s">
        <v>162</v>
      </c>
      <c r="E18" s="457">
        <v>200</v>
      </c>
      <c r="F18" s="486" t="s">
        <v>155</v>
      </c>
      <c r="G18" s="420">
        <v>2</v>
      </c>
      <c r="H18" s="422">
        <v>2400</v>
      </c>
      <c r="I18" s="423" t="s">
        <v>363</v>
      </c>
      <c r="J18" s="683" t="s">
        <v>362</v>
      </c>
      <c r="K18" s="684"/>
      <c r="L18" s="421">
        <v>4111</v>
      </c>
      <c r="M18" s="147"/>
      <c r="N18" s="147"/>
      <c r="O18" s="468">
        <f>Q18*1.1</f>
        <v>0</v>
      </c>
      <c r="P18" s="468">
        <f t="shared" si="0"/>
        <v>0</v>
      </c>
      <c r="Q18" s="251"/>
    </row>
    <row r="19" spans="1:17" ht="15" customHeight="1">
      <c r="A19" s="418" t="s">
        <v>360</v>
      </c>
      <c r="B19" s="419" t="s">
        <v>61</v>
      </c>
      <c r="C19" s="480" t="s">
        <v>62</v>
      </c>
      <c r="D19" s="480" t="s">
        <v>162</v>
      </c>
      <c r="E19" s="457">
        <v>200</v>
      </c>
      <c r="F19" s="486" t="s">
        <v>155</v>
      </c>
      <c r="G19" s="420">
        <v>2.5</v>
      </c>
      <c r="H19" s="422">
        <v>2900</v>
      </c>
      <c r="I19" s="423" t="s">
        <v>363</v>
      </c>
      <c r="J19" s="683" t="s">
        <v>362</v>
      </c>
      <c r="K19" s="684"/>
      <c r="L19" s="421">
        <v>4536</v>
      </c>
      <c r="M19" s="147"/>
      <c r="N19" s="147"/>
      <c r="O19" s="468">
        <v>5710</v>
      </c>
      <c r="P19" s="468">
        <f t="shared" si="0"/>
        <v>5449.5</v>
      </c>
      <c r="Q19" s="226">
        <v>5190</v>
      </c>
    </row>
    <row r="20" spans="1:17" ht="15" customHeight="1">
      <c r="A20" s="418" t="s">
        <v>360</v>
      </c>
      <c r="B20" s="419" t="s">
        <v>61</v>
      </c>
      <c r="C20" s="480" t="s">
        <v>62</v>
      </c>
      <c r="D20" s="480" t="s">
        <v>162</v>
      </c>
      <c r="E20" s="457">
        <v>200</v>
      </c>
      <c r="F20" s="486" t="s">
        <v>155</v>
      </c>
      <c r="G20" s="420">
        <v>3.2</v>
      </c>
      <c r="H20" s="422">
        <v>3800</v>
      </c>
      <c r="I20" s="485" t="s">
        <v>361</v>
      </c>
      <c r="J20" s="683" t="s">
        <v>362</v>
      </c>
      <c r="K20" s="684"/>
      <c r="L20" s="421"/>
      <c r="M20" s="147"/>
      <c r="N20" s="147"/>
      <c r="O20" s="468">
        <v>6010</v>
      </c>
      <c r="P20" s="468">
        <v>5740</v>
      </c>
      <c r="Q20" s="226">
        <v>5460</v>
      </c>
    </row>
    <row r="21" spans="1:17" ht="15" customHeight="1">
      <c r="A21" s="418" t="s">
        <v>364</v>
      </c>
      <c r="B21" s="419" t="s">
        <v>61</v>
      </c>
      <c r="C21" s="480" t="s">
        <v>62</v>
      </c>
      <c r="D21" s="480" t="s">
        <v>162</v>
      </c>
      <c r="E21" s="457">
        <v>200</v>
      </c>
      <c r="F21" s="486" t="s">
        <v>155</v>
      </c>
      <c r="G21" s="420">
        <v>2.5</v>
      </c>
      <c r="H21" s="422">
        <v>2900</v>
      </c>
      <c r="I21" s="485" t="s">
        <v>361</v>
      </c>
      <c r="J21" s="683" t="s">
        <v>362</v>
      </c>
      <c r="K21" s="684"/>
      <c r="L21" s="421">
        <v>4074</v>
      </c>
      <c r="M21" s="147"/>
      <c r="N21" s="147"/>
      <c r="O21" s="468">
        <v>5200</v>
      </c>
      <c r="P21" s="468">
        <v>4960</v>
      </c>
      <c r="Q21" s="226">
        <v>4720</v>
      </c>
    </row>
    <row r="22" spans="1:17" ht="15" customHeight="1">
      <c r="A22" s="418" t="s">
        <v>364</v>
      </c>
      <c r="B22" s="419" t="s">
        <v>61</v>
      </c>
      <c r="C22" s="480" t="s">
        <v>62</v>
      </c>
      <c r="D22" s="480" t="s">
        <v>162</v>
      </c>
      <c r="E22" s="457">
        <v>200</v>
      </c>
      <c r="F22" s="486" t="s">
        <v>155</v>
      </c>
      <c r="G22" s="420">
        <v>2.5</v>
      </c>
      <c r="H22" s="422">
        <v>2900</v>
      </c>
      <c r="I22" s="423" t="s">
        <v>363</v>
      </c>
      <c r="J22" s="683" t="s">
        <v>362</v>
      </c>
      <c r="K22" s="684"/>
      <c r="L22" s="421">
        <v>4649</v>
      </c>
      <c r="M22" s="147"/>
      <c r="N22" s="147"/>
      <c r="O22" s="468">
        <v>5850</v>
      </c>
      <c r="P22" s="468">
        <v>5580</v>
      </c>
      <c r="Q22" s="226">
        <v>5310</v>
      </c>
    </row>
    <row r="23" spans="1:17" ht="15" customHeight="1" hidden="1">
      <c r="A23" s="418" t="s">
        <v>364</v>
      </c>
      <c r="B23" s="419" t="s">
        <v>61</v>
      </c>
      <c r="C23" s="480" t="s">
        <v>62</v>
      </c>
      <c r="D23" s="480" t="s">
        <v>162</v>
      </c>
      <c r="E23" s="457">
        <v>200</v>
      </c>
      <c r="F23" s="486" t="s">
        <v>155</v>
      </c>
      <c r="G23" s="420">
        <v>3.2</v>
      </c>
      <c r="H23" s="422">
        <v>3800</v>
      </c>
      <c r="I23" s="423" t="s">
        <v>363</v>
      </c>
      <c r="J23" s="683" t="s">
        <v>362</v>
      </c>
      <c r="K23" s="684"/>
      <c r="L23" s="421">
        <v>5514</v>
      </c>
      <c r="M23" s="147"/>
      <c r="N23" s="147"/>
      <c r="O23" s="468">
        <f>Q23*1.1</f>
        <v>0</v>
      </c>
      <c r="P23" s="468">
        <f t="shared" si="0"/>
        <v>0</v>
      </c>
      <c r="Q23" s="226"/>
    </row>
    <row r="24" spans="1:17" ht="15" customHeight="1" hidden="1">
      <c r="A24" s="418" t="s">
        <v>364</v>
      </c>
      <c r="B24" s="419" t="s">
        <v>61</v>
      </c>
      <c r="C24" s="480" t="s">
        <v>62</v>
      </c>
      <c r="D24" s="480" t="s">
        <v>162</v>
      </c>
      <c r="E24" s="457">
        <v>200</v>
      </c>
      <c r="F24" s="486" t="s">
        <v>155</v>
      </c>
      <c r="G24" s="420">
        <v>2.5</v>
      </c>
      <c r="H24" s="422">
        <v>2900</v>
      </c>
      <c r="I24" s="423" t="s">
        <v>363</v>
      </c>
      <c r="J24" s="683" t="s">
        <v>362</v>
      </c>
      <c r="K24" s="684"/>
      <c r="L24" s="421">
        <v>5493</v>
      </c>
      <c r="M24" s="147"/>
      <c r="N24" s="147"/>
      <c r="O24" s="468">
        <f>Q24*1.1</f>
        <v>0</v>
      </c>
      <c r="P24" s="468">
        <f t="shared" si="0"/>
        <v>0</v>
      </c>
      <c r="Q24" s="226"/>
    </row>
    <row r="25" spans="1:17" ht="15" customHeight="1">
      <c r="A25" s="418" t="s">
        <v>364</v>
      </c>
      <c r="B25" s="419" t="s">
        <v>61</v>
      </c>
      <c r="C25" s="480" t="s">
        <v>62</v>
      </c>
      <c r="D25" s="480" t="s">
        <v>162</v>
      </c>
      <c r="E25" s="457">
        <v>200</v>
      </c>
      <c r="F25" s="486" t="s">
        <v>155</v>
      </c>
      <c r="G25" s="420">
        <v>3.2</v>
      </c>
      <c r="H25" s="422">
        <v>3800</v>
      </c>
      <c r="I25" s="423" t="s">
        <v>363</v>
      </c>
      <c r="J25" s="683" t="s">
        <v>362</v>
      </c>
      <c r="K25" s="684"/>
      <c r="L25" s="421"/>
      <c r="M25" s="147"/>
      <c r="N25" s="147"/>
      <c r="O25" s="468">
        <v>6810</v>
      </c>
      <c r="P25" s="468">
        <f t="shared" si="0"/>
        <v>6499.5</v>
      </c>
      <c r="Q25" s="226">
        <v>6190</v>
      </c>
    </row>
    <row r="26" spans="1:17" ht="15" customHeight="1">
      <c r="A26" s="418" t="s">
        <v>364</v>
      </c>
      <c r="B26" s="419" t="s">
        <v>61</v>
      </c>
      <c r="C26" s="480" t="s">
        <v>62</v>
      </c>
      <c r="D26" s="480" t="s">
        <v>162</v>
      </c>
      <c r="E26" s="457">
        <v>200</v>
      </c>
      <c r="F26" s="486" t="s">
        <v>155</v>
      </c>
      <c r="G26" s="420">
        <v>3.2</v>
      </c>
      <c r="H26" s="422">
        <v>3800</v>
      </c>
      <c r="I26" s="485" t="s">
        <v>361</v>
      </c>
      <c r="J26" s="683" t="s">
        <v>362</v>
      </c>
      <c r="K26" s="684"/>
      <c r="L26" s="421"/>
      <c r="M26" s="147"/>
      <c r="N26" s="147"/>
      <c r="O26" s="468">
        <v>6040</v>
      </c>
      <c r="P26" s="468">
        <v>5770</v>
      </c>
      <c r="Q26" s="226">
        <v>5490</v>
      </c>
    </row>
    <row r="27" spans="1:17" ht="15" customHeight="1">
      <c r="A27" s="452" t="s">
        <v>365</v>
      </c>
      <c r="B27" s="419" t="s">
        <v>61</v>
      </c>
      <c r="C27" s="480" t="s">
        <v>62</v>
      </c>
      <c r="D27" s="480" t="s">
        <v>162</v>
      </c>
      <c r="E27" s="457">
        <v>200</v>
      </c>
      <c r="F27" s="486" t="s">
        <v>155</v>
      </c>
      <c r="G27" s="420">
        <v>2.5</v>
      </c>
      <c r="H27" s="422">
        <v>2900</v>
      </c>
      <c r="I27" s="423" t="s">
        <v>361</v>
      </c>
      <c r="J27" s="683" t="s">
        <v>362</v>
      </c>
      <c r="K27" s="684"/>
      <c r="L27" s="421">
        <v>6052</v>
      </c>
      <c r="M27" s="147"/>
      <c r="N27" s="147"/>
      <c r="O27" s="468">
        <v>5690</v>
      </c>
      <c r="P27" s="468">
        <v>5430</v>
      </c>
      <c r="Q27" s="226">
        <v>5170</v>
      </c>
    </row>
    <row r="28" spans="1:17" ht="15" customHeight="1">
      <c r="A28" s="418" t="s">
        <v>365</v>
      </c>
      <c r="B28" s="419" t="s">
        <v>61</v>
      </c>
      <c r="C28" s="480" t="s">
        <v>62</v>
      </c>
      <c r="D28" s="480" t="s">
        <v>162</v>
      </c>
      <c r="E28" s="457">
        <v>200</v>
      </c>
      <c r="F28" s="486" t="s">
        <v>155</v>
      </c>
      <c r="G28" s="420">
        <v>2.5</v>
      </c>
      <c r="H28" s="422">
        <v>2900</v>
      </c>
      <c r="I28" s="423" t="s">
        <v>363</v>
      </c>
      <c r="J28" s="683" t="s">
        <v>362</v>
      </c>
      <c r="K28" s="684"/>
      <c r="L28" s="421">
        <v>6052</v>
      </c>
      <c r="M28" s="147"/>
      <c r="N28" s="147"/>
      <c r="O28" s="468">
        <v>6090</v>
      </c>
      <c r="P28" s="468">
        <v>5810</v>
      </c>
      <c r="Q28" s="226">
        <v>5530</v>
      </c>
    </row>
    <row r="29" spans="1:17" ht="15" customHeight="1" hidden="1">
      <c r="A29" s="418" t="s">
        <v>365</v>
      </c>
      <c r="B29" s="419" t="s">
        <v>61</v>
      </c>
      <c r="C29" s="480" t="s">
        <v>62</v>
      </c>
      <c r="D29" s="480" t="s">
        <v>162</v>
      </c>
      <c r="E29" s="457">
        <v>200</v>
      </c>
      <c r="F29" s="486" t="s">
        <v>155</v>
      </c>
      <c r="G29" s="420">
        <v>4</v>
      </c>
      <c r="H29" s="487">
        <v>4700</v>
      </c>
      <c r="I29" s="485" t="s">
        <v>361</v>
      </c>
      <c r="J29" s="683" t="s">
        <v>362</v>
      </c>
      <c r="K29" s="684"/>
      <c r="L29" s="421">
        <v>6892</v>
      </c>
      <c r="M29" s="147"/>
      <c r="N29" s="147"/>
      <c r="O29" s="468">
        <f>Q29*1.1</f>
        <v>0</v>
      </c>
      <c r="P29" s="468">
        <f t="shared" si="0"/>
        <v>0</v>
      </c>
      <c r="Q29" s="226"/>
    </row>
    <row r="30" spans="1:17" ht="15" customHeight="1" hidden="1">
      <c r="A30" s="418" t="s">
        <v>365</v>
      </c>
      <c r="B30" s="419" t="s">
        <v>61</v>
      </c>
      <c r="C30" s="480" t="s">
        <v>62</v>
      </c>
      <c r="D30" s="480" t="s">
        <v>162</v>
      </c>
      <c r="E30" s="457">
        <v>200</v>
      </c>
      <c r="F30" s="486" t="s">
        <v>155</v>
      </c>
      <c r="G30" s="420">
        <v>2</v>
      </c>
      <c r="H30" s="487">
        <v>2400</v>
      </c>
      <c r="I30" s="485" t="s">
        <v>361</v>
      </c>
      <c r="J30" s="683" t="s">
        <v>362</v>
      </c>
      <c r="K30" s="684"/>
      <c r="L30" s="421">
        <v>3813</v>
      </c>
      <c r="M30" s="147"/>
      <c r="N30" s="147"/>
      <c r="O30" s="468">
        <f>Q30*1.1</f>
        <v>0</v>
      </c>
      <c r="P30" s="468">
        <f t="shared" si="0"/>
        <v>0</v>
      </c>
      <c r="Q30" s="226"/>
    </row>
    <row r="31" spans="1:17" ht="15" customHeight="1">
      <c r="A31" s="418" t="s">
        <v>365</v>
      </c>
      <c r="B31" s="419" t="s">
        <v>61</v>
      </c>
      <c r="C31" s="480" t="s">
        <v>62</v>
      </c>
      <c r="D31" s="480" t="s">
        <v>162</v>
      </c>
      <c r="E31" s="457">
        <v>200</v>
      </c>
      <c r="F31" s="486" t="s">
        <v>155</v>
      </c>
      <c r="G31" s="420">
        <v>3.2</v>
      </c>
      <c r="H31" s="422">
        <v>3800</v>
      </c>
      <c r="I31" s="423" t="s">
        <v>363</v>
      </c>
      <c r="J31" s="683" t="s">
        <v>362</v>
      </c>
      <c r="K31" s="685"/>
      <c r="L31" s="684"/>
      <c r="M31" s="147"/>
      <c r="N31" s="147"/>
      <c r="O31" s="468">
        <v>7420</v>
      </c>
      <c r="P31" s="468">
        <v>7080</v>
      </c>
      <c r="Q31" s="226">
        <v>6740</v>
      </c>
    </row>
    <row r="32" spans="1:17" ht="15" customHeight="1">
      <c r="A32" s="418" t="s">
        <v>365</v>
      </c>
      <c r="B32" s="419" t="s">
        <v>61</v>
      </c>
      <c r="C32" s="480" t="s">
        <v>62</v>
      </c>
      <c r="D32" s="480" t="s">
        <v>162</v>
      </c>
      <c r="E32" s="457">
        <v>200</v>
      </c>
      <c r="F32" s="486" t="s">
        <v>155</v>
      </c>
      <c r="G32" s="420">
        <v>3.2</v>
      </c>
      <c r="H32" s="422">
        <v>3800</v>
      </c>
      <c r="I32" s="423" t="s">
        <v>361</v>
      </c>
      <c r="J32" s="683" t="s">
        <v>362</v>
      </c>
      <c r="K32" s="684"/>
      <c r="L32" s="421"/>
      <c r="M32" s="147"/>
      <c r="N32" s="147"/>
      <c r="O32" s="468">
        <v>7010</v>
      </c>
      <c r="P32" s="468">
        <v>6690</v>
      </c>
      <c r="Q32" s="226">
        <v>6370</v>
      </c>
    </row>
    <row r="33" spans="1:17" ht="15" customHeight="1">
      <c r="A33" s="418" t="s">
        <v>366</v>
      </c>
      <c r="B33" s="419" t="s">
        <v>61</v>
      </c>
      <c r="C33" s="480" t="s">
        <v>62</v>
      </c>
      <c r="D33" s="480" t="s">
        <v>162</v>
      </c>
      <c r="E33" s="457">
        <v>200</v>
      </c>
      <c r="F33" s="486" t="s">
        <v>155</v>
      </c>
      <c r="G33" s="420">
        <v>2.5</v>
      </c>
      <c r="H33" s="422">
        <v>2900</v>
      </c>
      <c r="I33" s="485" t="s">
        <v>361</v>
      </c>
      <c r="J33" s="683" t="s">
        <v>362</v>
      </c>
      <c r="K33" s="684"/>
      <c r="L33" s="421">
        <v>6892</v>
      </c>
      <c r="M33" s="147"/>
      <c r="N33" s="147"/>
      <c r="O33" s="468">
        <v>4270</v>
      </c>
      <c r="P33" s="468">
        <v>4080</v>
      </c>
      <c r="Q33" s="226">
        <v>3880</v>
      </c>
    </row>
    <row r="34" spans="1:17" ht="15" customHeight="1" hidden="1">
      <c r="A34" s="418" t="s">
        <v>367</v>
      </c>
      <c r="B34" s="419" t="s">
        <v>61</v>
      </c>
      <c r="C34" s="480" t="s">
        <v>62</v>
      </c>
      <c r="D34" s="480" t="s">
        <v>162</v>
      </c>
      <c r="E34" s="486">
        <v>200</v>
      </c>
      <c r="F34" s="486" t="s">
        <v>155</v>
      </c>
      <c r="G34" s="420">
        <v>2.5</v>
      </c>
      <c r="H34" s="422">
        <v>2900</v>
      </c>
      <c r="I34" s="485" t="s">
        <v>361</v>
      </c>
      <c r="J34" s="683" t="s">
        <v>362</v>
      </c>
      <c r="K34" s="684"/>
      <c r="L34" s="424">
        <f>17.17*2*210</f>
        <v>7211.400000000001</v>
      </c>
      <c r="M34" s="147"/>
      <c r="N34" s="147"/>
      <c r="O34" s="216"/>
      <c r="P34" s="224"/>
      <c r="Q34" s="226"/>
    </row>
    <row r="35" spans="1:17" ht="15" customHeight="1" hidden="1">
      <c r="A35" s="418" t="s">
        <v>368</v>
      </c>
      <c r="B35" s="425" t="s">
        <v>61</v>
      </c>
      <c r="C35" s="480" t="s">
        <v>62</v>
      </c>
      <c r="D35" s="480" t="s">
        <v>162</v>
      </c>
      <c r="E35" s="486">
        <v>200</v>
      </c>
      <c r="F35" s="486" t="s">
        <v>155</v>
      </c>
      <c r="G35" s="420">
        <v>2.5</v>
      </c>
      <c r="H35" s="422">
        <v>2900</v>
      </c>
      <c r="I35" s="485" t="s">
        <v>361</v>
      </c>
      <c r="J35" s="683" t="s">
        <v>362</v>
      </c>
      <c r="K35" s="684"/>
      <c r="L35" s="424">
        <f>17.17*2*210</f>
        <v>7211.400000000001</v>
      </c>
      <c r="M35" s="147"/>
      <c r="N35" s="147"/>
      <c r="O35" s="216"/>
      <c r="P35" s="224"/>
      <c r="Q35" s="226"/>
    </row>
    <row r="36" spans="1:17" ht="15" customHeight="1" hidden="1">
      <c r="A36" s="418" t="s">
        <v>369</v>
      </c>
      <c r="B36" s="425" t="s">
        <v>61</v>
      </c>
      <c r="C36" s="480" t="s">
        <v>62</v>
      </c>
      <c r="D36" s="480" t="s">
        <v>162</v>
      </c>
      <c r="E36" s="426">
        <v>200</v>
      </c>
      <c r="F36" s="486" t="s">
        <v>155</v>
      </c>
      <c r="G36" s="427">
        <v>2.5</v>
      </c>
      <c r="H36" s="428">
        <v>2900</v>
      </c>
      <c r="I36" s="429" t="s">
        <v>361</v>
      </c>
      <c r="J36" s="683" t="s">
        <v>362</v>
      </c>
      <c r="K36" s="684"/>
      <c r="L36" s="424">
        <f>17.17*2*210</f>
        <v>7211.400000000001</v>
      </c>
      <c r="M36" s="147"/>
      <c r="N36" s="147"/>
      <c r="O36" s="216"/>
      <c r="P36" s="224"/>
      <c r="Q36" s="226"/>
    </row>
    <row r="37" spans="1:17" ht="15" customHeight="1" hidden="1">
      <c r="A37" s="418" t="s">
        <v>370</v>
      </c>
      <c r="B37" s="425" t="s">
        <v>61</v>
      </c>
      <c r="C37" s="480" t="s">
        <v>62</v>
      </c>
      <c r="D37" s="480" t="s">
        <v>162</v>
      </c>
      <c r="E37" s="426">
        <v>200</v>
      </c>
      <c r="F37" s="486" t="s">
        <v>155</v>
      </c>
      <c r="G37" s="427">
        <v>2.5</v>
      </c>
      <c r="H37" s="428">
        <v>2900</v>
      </c>
      <c r="I37" s="429" t="s">
        <v>361</v>
      </c>
      <c r="J37" s="683" t="s">
        <v>362</v>
      </c>
      <c r="K37" s="684"/>
      <c r="L37" s="424">
        <f>14.97*2*210</f>
        <v>6287.400000000001</v>
      </c>
      <c r="M37" s="147"/>
      <c r="N37" s="147"/>
      <c r="O37" s="216"/>
      <c r="P37" s="224"/>
      <c r="Q37" s="226"/>
    </row>
    <row r="38" spans="1:17" ht="15" customHeight="1" hidden="1">
      <c r="A38" s="418" t="s">
        <v>371</v>
      </c>
      <c r="B38" s="425" t="s">
        <v>61</v>
      </c>
      <c r="C38" s="480" t="s">
        <v>62</v>
      </c>
      <c r="D38" s="480" t="s">
        <v>162</v>
      </c>
      <c r="E38" s="426">
        <v>200</v>
      </c>
      <c r="F38" s="486" t="s">
        <v>155</v>
      </c>
      <c r="G38" s="427">
        <v>2.5</v>
      </c>
      <c r="H38" s="428">
        <v>2900</v>
      </c>
      <c r="I38" s="429" t="s">
        <v>361</v>
      </c>
      <c r="J38" s="683" t="s">
        <v>362</v>
      </c>
      <c r="K38" s="684"/>
      <c r="L38" s="424">
        <f>14.97*2*210</f>
        <v>6287.400000000001</v>
      </c>
      <c r="M38" s="147"/>
      <c r="N38" s="147"/>
      <c r="O38" s="216"/>
      <c r="P38" s="224"/>
      <c r="Q38" s="226"/>
    </row>
    <row r="39" spans="1:17" ht="15" customHeight="1" hidden="1">
      <c r="A39" s="715" t="s">
        <v>372</v>
      </c>
      <c r="B39" s="716"/>
      <c r="C39" s="716"/>
      <c r="D39" s="716"/>
      <c r="E39" s="716"/>
      <c r="F39" s="716"/>
      <c r="G39" s="716"/>
      <c r="H39" s="716"/>
      <c r="I39" s="716"/>
      <c r="J39" s="716"/>
      <c r="K39" s="716"/>
      <c r="L39" s="717"/>
      <c r="M39" s="147"/>
      <c r="N39" s="147"/>
      <c r="O39" s="216"/>
      <c r="P39" s="224"/>
      <c r="Q39" s="226"/>
    </row>
    <row r="40" spans="1:17" ht="15" customHeight="1" hidden="1">
      <c r="A40" s="418" t="s">
        <v>373</v>
      </c>
      <c r="B40" s="430" t="s">
        <v>61</v>
      </c>
      <c r="C40" s="480" t="s">
        <v>62</v>
      </c>
      <c r="D40" s="480" t="s">
        <v>162</v>
      </c>
      <c r="E40" s="426">
        <v>200</v>
      </c>
      <c r="F40" s="486" t="s">
        <v>155</v>
      </c>
      <c r="G40" s="427">
        <v>2.5</v>
      </c>
      <c r="H40" s="487">
        <v>3000</v>
      </c>
      <c r="I40" s="429" t="s">
        <v>361</v>
      </c>
      <c r="J40" s="690" t="s">
        <v>362</v>
      </c>
      <c r="K40" s="690"/>
      <c r="L40" s="421">
        <v>6069</v>
      </c>
      <c r="M40" s="353"/>
      <c r="N40" s="353"/>
      <c r="O40" s="216"/>
      <c r="P40" s="224"/>
      <c r="Q40" s="226"/>
    </row>
    <row r="41" spans="1:17" ht="15" customHeight="1" hidden="1">
      <c r="A41" s="418" t="s">
        <v>373</v>
      </c>
      <c r="B41" s="430" t="s">
        <v>61</v>
      </c>
      <c r="C41" s="480" t="s">
        <v>62</v>
      </c>
      <c r="D41" s="480" t="s">
        <v>162</v>
      </c>
      <c r="E41" s="426">
        <v>201</v>
      </c>
      <c r="F41" s="486" t="s">
        <v>155</v>
      </c>
      <c r="G41" s="420">
        <v>3.2</v>
      </c>
      <c r="H41" s="487">
        <v>3900</v>
      </c>
      <c r="I41" s="429" t="s">
        <v>361</v>
      </c>
      <c r="J41" s="690" t="s">
        <v>362</v>
      </c>
      <c r="K41" s="690"/>
      <c r="L41" s="421">
        <v>7581</v>
      </c>
      <c r="M41" s="353"/>
      <c r="N41" s="353"/>
      <c r="O41" s="216"/>
      <c r="P41" s="224"/>
      <c r="Q41" s="226"/>
    </row>
    <row r="42" spans="1:17" ht="15" customHeight="1" hidden="1">
      <c r="A42" s="418" t="s">
        <v>374</v>
      </c>
      <c r="B42" s="430" t="s">
        <v>61</v>
      </c>
      <c r="C42" s="480" t="s">
        <v>62</v>
      </c>
      <c r="D42" s="480" t="s">
        <v>162</v>
      </c>
      <c r="E42" s="426">
        <v>200</v>
      </c>
      <c r="F42" s="486" t="s">
        <v>155</v>
      </c>
      <c r="G42" s="487">
        <v>4</v>
      </c>
      <c r="H42" s="487">
        <v>4900</v>
      </c>
      <c r="I42" s="429" t="s">
        <v>361</v>
      </c>
      <c r="J42" s="690" t="s">
        <v>362</v>
      </c>
      <c r="K42" s="690"/>
      <c r="L42" s="421">
        <v>8635</v>
      </c>
      <c r="M42" s="353"/>
      <c r="N42" s="353"/>
      <c r="O42" s="216"/>
      <c r="P42" s="224"/>
      <c r="Q42" s="226"/>
    </row>
    <row r="43" spans="1:17" ht="15" customHeight="1" hidden="1">
      <c r="A43" s="713" t="s">
        <v>375</v>
      </c>
      <c r="B43" s="714"/>
      <c r="C43" s="714"/>
      <c r="D43" s="714"/>
      <c r="E43" s="714"/>
      <c r="F43" s="714"/>
      <c r="G43" s="714"/>
      <c r="H43" s="714"/>
      <c r="I43" s="714"/>
      <c r="J43" s="714"/>
      <c r="K43" s="714"/>
      <c r="L43" s="714"/>
      <c r="M43" s="353"/>
      <c r="N43" s="353"/>
      <c r="O43" s="216"/>
      <c r="P43" s="224"/>
      <c r="Q43" s="226"/>
    </row>
    <row r="44" spans="1:17" ht="15" customHeight="1" hidden="1">
      <c r="A44" s="431" t="s">
        <v>376</v>
      </c>
      <c r="B44" s="430" t="s">
        <v>61</v>
      </c>
      <c r="C44" s="480" t="s">
        <v>62</v>
      </c>
      <c r="D44" s="480" t="s">
        <v>162</v>
      </c>
      <c r="E44" s="426">
        <v>200</v>
      </c>
      <c r="F44" s="486" t="s">
        <v>155</v>
      </c>
      <c r="G44" s="432">
        <v>4</v>
      </c>
      <c r="H44" s="432">
        <v>3500</v>
      </c>
      <c r="I44" s="429" t="s">
        <v>361</v>
      </c>
      <c r="J44" s="690" t="s">
        <v>362</v>
      </c>
      <c r="K44" s="690"/>
      <c r="L44" s="433">
        <v>6787</v>
      </c>
      <c r="M44" s="353"/>
      <c r="N44" s="353"/>
      <c r="O44" s="216"/>
      <c r="P44" s="224"/>
      <c r="Q44" s="226"/>
    </row>
    <row r="45" spans="1:17" ht="15" customHeight="1" hidden="1">
      <c r="A45" s="434" t="s">
        <v>377</v>
      </c>
      <c r="B45" s="430" t="s">
        <v>61</v>
      </c>
      <c r="C45" s="480" t="s">
        <v>62</v>
      </c>
      <c r="D45" s="480" t="s">
        <v>162</v>
      </c>
      <c r="E45" s="426">
        <v>200</v>
      </c>
      <c r="F45" s="486" t="s">
        <v>155</v>
      </c>
      <c r="G45" s="432">
        <v>4</v>
      </c>
      <c r="H45" s="432">
        <v>3500</v>
      </c>
      <c r="I45" s="429" t="s">
        <v>361</v>
      </c>
      <c r="J45" s="690" t="s">
        <v>362</v>
      </c>
      <c r="K45" s="690"/>
      <c r="L45" s="433">
        <v>6787</v>
      </c>
      <c r="M45" s="353"/>
      <c r="N45" s="353"/>
      <c r="O45" s="216"/>
      <c r="P45" s="224"/>
      <c r="Q45" s="226"/>
    </row>
    <row r="46" spans="1:17" ht="15" customHeight="1">
      <c r="A46" s="691" t="s">
        <v>378</v>
      </c>
      <c r="B46" s="692"/>
      <c r="C46" s="692"/>
      <c r="D46" s="692"/>
      <c r="E46" s="692"/>
      <c r="F46" s="692"/>
      <c r="G46" s="692"/>
      <c r="H46" s="692"/>
      <c r="I46" s="692"/>
      <c r="J46" s="692"/>
      <c r="K46" s="692"/>
      <c r="L46" s="692"/>
      <c r="M46" s="692"/>
      <c r="N46" s="692"/>
      <c r="O46" s="692"/>
      <c r="P46" s="692"/>
      <c r="Q46" s="693"/>
    </row>
    <row r="47" spans="1:17" ht="13.5" customHeight="1" hidden="1">
      <c r="A47" s="418" t="s">
        <v>379</v>
      </c>
      <c r="B47" s="430" t="s">
        <v>61</v>
      </c>
      <c r="C47" s="480" t="s">
        <v>62</v>
      </c>
      <c r="D47" s="480" t="s">
        <v>162</v>
      </c>
      <c r="E47" s="486">
        <v>183</v>
      </c>
      <c r="F47" s="486" t="s">
        <v>155</v>
      </c>
      <c r="G47" s="487">
        <v>2</v>
      </c>
      <c r="H47" s="435">
        <v>2900</v>
      </c>
      <c r="I47" s="485" t="s">
        <v>363</v>
      </c>
      <c r="J47" s="690" t="s">
        <v>362</v>
      </c>
      <c r="K47" s="690"/>
      <c r="L47" s="435">
        <f>15.97*2*210</f>
        <v>6707.400000000001</v>
      </c>
      <c r="M47" s="353"/>
      <c r="N47" s="353"/>
      <c r="O47" s="74"/>
      <c r="P47" s="75"/>
      <c r="Q47" s="252"/>
    </row>
    <row r="48" spans="1:17" ht="13.5" customHeight="1" hidden="1">
      <c r="A48" s="418" t="s">
        <v>380</v>
      </c>
      <c r="B48" s="430" t="s">
        <v>61</v>
      </c>
      <c r="C48" s="480" t="s">
        <v>62</v>
      </c>
      <c r="D48" s="480" t="s">
        <v>162</v>
      </c>
      <c r="E48" s="486">
        <v>183</v>
      </c>
      <c r="F48" s="486" t="s">
        <v>155</v>
      </c>
      <c r="G48" s="420">
        <v>2</v>
      </c>
      <c r="H48" s="436">
        <v>2900</v>
      </c>
      <c r="I48" s="485" t="s">
        <v>363</v>
      </c>
      <c r="J48" s="690" t="s">
        <v>362</v>
      </c>
      <c r="K48" s="690"/>
      <c r="L48" s="435">
        <f>13.37*2*210</f>
        <v>5615.4</v>
      </c>
      <c r="M48" s="353"/>
      <c r="N48" s="353"/>
      <c r="O48" s="74"/>
      <c r="P48" s="75"/>
      <c r="Q48" s="252"/>
    </row>
    <row r="49" spans="1:17" ht="13.5" customHeight="1" hidden="1">
      <c r="A49" s="418" t="s">
        <v>381</v>
      </c>
      <c r="B49" s="430" t="s">
        <v>61</v>
      </c>
      <c r="C49" s="480" t="s">
        <v>62</v>
      </c>
      <c r="D49" s="480" t="s">
        <v>162</v>
      </c>
      <c r="E49" s="486">
        <v>183</v>
      </c>
      <c r="F49" s="486" t="s">
        <v>155</v>
      </c>
      <c r="G49" s="420">
        <v>2</v>
      </c>
      <c r="H49" s="435">
        <v>3300</v>
      </c>
      <c r="I49" s="485" t="s">
        <v>363</v>
      </c>
      <c r="J49" s="690" t="s">
        <v>362</v>
      </c>
      <c r="K49" s="690"/>
      <c r="L49" s="435">
        <f>11.82*2*210</f>
        <v>4964.400000000001</v>
      </c>
      <c r="M49" s="353"/>
      <c r="N49" s="353"/>
      <c r="O49" s="74"/>
      <c r="P49" s="75"/>
      <c r="Q49" s="252"/>
    </row>
    <row r="50" spans="1:17" ht="13.5" customHeight="1" hidden="1">
      <c r="A50" s="418" t="s">
        <v>382</v>
      </c>
      <c r="B50" s="430" t="s">
        <v>61</v>
      </c>
      <c r="C50" s="480" t="s">
        <v>62</v>
      </c>
      <c r="D50" s="480" t="s">
        <v>162</v>
      </c>
      <c r="E50" s="486">
        <v>183</v>
      </c>
      <c r="F50" s="486" t="s">
        <v>155</v>
      </c>
      <c r="G50" s="420">
        <v>2</v>
      </c>
      <c r="H50" s="436">
        <v>3300</v>
      </c>
      <c r="I50" s="485" t="s">
        <v>363</v>
      </c>
      <c r="J50" s="690" t="s">
        <v>362</v>
      </c>
      <c r="K50" s="690"/>
      <c r="L50" s="435">
        <f>12.31*2*210</f>
        <v>5170.2</v>
      </c>
      <c r="M50" s="353"/>
      <c r="N50" s="353"/>
      <c r="O50" s="74"/>
      <c r="P50" s="75"/>
      <c r="Q50" s="252"/>
    </row>
    <row r="51" spans="1:17" ht="13.5" customHeight="1" hidden="1">
      <c r="A51" s="418" t="s">
        <v>383</v>
      </c>
      <c r="B51" s="430" t="s">
        <v>61</v>
      </c>
      <c r="C51" s="480" t="s">
        <v>62</v>
      </c>
      <c r="D51" s="480" t="s">
        <v>162</v>
      </c>
      <c r="E51" s="486">
        <v>183</v>
      </c>
      <c r="F51" s="486" t="s">
        <v>155</v>
      </c>
      <c r="G51" s="420">
        <v>2</v>
      </c>
      <c r="H51" s="436">
        <v>4000</v>
      </c>
      <c r="I51" s="485" t="s">
        <v>363</v>
      </c>
      <c r="J51" s="690" t="s">
        <v>362</v>
      </c>
      <c r="K51" s="690"/>
      <c r="L51" s="435">
        <f>15.68*2*210</f>
        <v>6585.599999999999</v>
      </c>
      <c r="M51" s="353"/>
      <c r="N51" s="353"/>
      <c r="O51" s="74"/>
      <c r="P51" s="75"/>
      <c r="Q51" s="252"/>
    </row>
    <row r="52" spans="1:17" ht="13.5" customHeight="1">
      <c r="A52" s="418" t="s">
        <v>384</v>
      </c>
      <c r="B52" s="430" t="s">
        <v>61</v>
      </c>
      <c r="C52" s="480" t="s">
        <v>62</v>
      </c>
      <c r="D52" s="480" t="s">
        <v>162</v>
      </c>
      <c r="E52" s="486">
        <v>183</v>
      </c>
      <c r="F52" s="486" t="s">
        <v>155</v>
      </c>
      <c r="G52" s="420">
        <v>2</v>
      </c>
      <c r="H52" s="435">
        <v>3300</v>
      </c>
      <c r="I52" s="485" t="s">
        <v>363</v>
      </c>
      <c r="J52" s="690" t="s">
        <v>362</v>
      </c>
      <c r="K52" s="690"/>
      <c r="L52" s="435">
        <f>9.62*2*210</f>
        <v>4040.3999999999996</v>
      </c>
      <c r="M52" s="353"/>
      <c r="N52" s="353"/>
      <c r="O52" s="74">
        <v>5150</v>
      </c>
      <c r="P52" s="75">
        <v>4920</v>
      </c>
      <c r="Q52" s="252">
        <v>4680</v>
      </c>
    </row>
    <row r="53" spans="1:17" ht="13.5" customHeight="1">
      <c r="A53" s="418" t="s">
        <v>385</v>
      </c>
      <c r="B53" s="430" t="s">
        <v>61</v>
      </c>
      <c r="C53" s="480" t="s">
        <v>62</v>
      </c>
      <c r="D53" s="480" t="s">
        <v>162</v>
      </c>
      <c r="E53" s="486">
        <v>183</v>
      </c>
      <c r="F53" s="486" t="s">
        <v>155</v>
      </c>
      <c r="G53" s="420">
        <v>2</v>
      </c>
      <c r="H53" s="435">
        <v>3100</v>
      </c>
      <c r="I53" s="485" t="s">
        <v>363</v>
      </c>
      <c r="J53" s="690" t="s">
        <v>362</v>
      </c>
      <c r="K53" s="690"/>
      <c r="L53" s="435">
        <f>8.4*2*210</f>
        <v>3528</v>
      </c>
      <c r="M53" s="353"/>
      <c r="N53" s="353"/>
      <c r="O53" s="74">
        <v>4580</v>
      </c>
      <c r="P53" s="75">
        <v>4370</v>
      </c>
      <c r="Q53" s="252">
        <v>4160</v>
      </c>
    </row>
    <row r="54" spans="1:17" ht="13.5" customHeight="1">
      <c r="A54" s="418" t="s">
        <v>386</v>
      </c>
      <c r="B54" s="430" t="s">
        <v>61</v>
      </c>
      <c r="C54" s="480" t="s">
        <v>62</v>
      </c>
      <c r="D54" s="480" t="s">
        <v>162</v>
      </c>
      <c r="E54" s="486">
        <v>183</v>
      </c>
      <c r="F54" s="486" t="s">
        <v>155</v>
      </c>
      <c r="G54" s="420">
        <v>2</v>
      </c>
      <c r="H54" s="435">
        <v>3300</v>
      </c>
      <c r="I54" s="485" t="s">
        <v>363</v>
      </c>
      <c r="J54" s="690" t="s">
        <v>362</v>
      </c>
      <c r="K54" s="690"/>
      <c r="L54" s="435">
        <f>8.83*2*210</f>
        <v>3708.6</v>
      </c>
      <c r="M54" s="353"/>
      <c r="N54" s="437"/>
      <c r="O54" s="74">
        <v>4790</v>
      </c>
      <c r="P54" s="75">
        <v>4570</v>
      </c>
      <c r="Q54" s="252">
        <v>4350</v>
      </c>
    </row>
    <row r="55" spans="1:17" ht="13.5" customHeight="1">
      <c r="A55" s="418" t="s">
        <v>387</v>
      </c>
      <c r="B55" s="430" t="s">
        <v>61</v>
      </c>
      <c r="C55" s="480" t="s">
        <v>62</v>
      </c>
      <c r="D55" s="480" t="s">
        <v>162</v>
      </c>
      <c r="E55" s="486">
        <v>183</v>
      </c>
      <c r="F55" s="486" t="s">
        <v>155</v>
      </c>
      <c r="G55" s="420">
        <v>2</v>
      </c>
      <c r="H55" s="435">
        <v>3300</v>
      </c>
      <c r="I55" s="485" t="s">
        <v>363</v>
      </c>
      <c r="J55" s="690" t="s">
        <v>362</v>
      </c>
      <c r="K55" s="690"/>
      <c r="L55" s="435">
        <f>6.73*2*210</f>
        <v>2826.6000000000004</v>
      </c>
      <c r="M55" s="353"/>
      <c r="N55" s="353"/>
      <c r="O55" s="74">
        <v>3790</v>
      </c>
      <c r="P55" s="75">
        <v>3620</v>
      </c>
      <c r="Q55" s="252">
        <v>3440</v>
      </c>
    </row>
    <row r="56" spans="1:17" ht="13.5" customHeight="1">
      <c r="A56" s="691" t="s">
        <v>388</v>
      </c>
      <c r="B56" s="692"/>
      <c r="C56" s="692"/>
      <c r="D56" s="692"/>
      <c r="E56" s="692"/>
      <c r="F56" s="692"/>
      <c r="G56" s="692"/>
      <c r="H56" s="692"/>
      <c r="I56" s="692"/>
      <c r="J56" s="692"/>
      <c r="K56" s="692"/>
      <c r="L56" s="692"/>
      <c r="M56" s="692"/>
      <c r="N56" s="692"/>
      <c r="O56" s="692"/>
      <c r="P56" s="692"/>
      <c r="Q56" s="693"/>
    </row>
    <row r="57" spans="1:17" ht="13.5" customHeight="1">
      <c r="A57" s="418" t="s">
        <v>410</v>
      </c>
      <c r="B57" s="430" t="s">
        <v>61</v>
      </c>
      <c r="C57" s="480" t="s">
        <v>62</v>
      </c>
      <c r="D57" s="480" t="s">
        <v>162</v>
      </c>
      <c r="E57" s="694" t="s">
        <v>430</v>
      </c>
      <c r="F57" s="694"/>
      <c r="G57" s="420">
        <v>3.2</v>
      </c>
      <c r="H57" s="435">
        <v>6850</v>
      </c>
      <c r="I57" s="485" t="s">
        <v>363</v>
      </c>
      <c r="J57" s="438">
        <v>45</v>
      </c>
      <c r="K57" s="439">
        <v>4.18</v>
      </c>
      <c r="L57" s="421">
        <v>7841</v>
      </c>
      <c r="M57" s="353"/>
      <c r="N57" s="353"/>
      <c r="O57" s="74">
        <v>3830</v>
      </c>
      <c r="P57" s="75">
        <v>3660</v>
      </c>
      <c r="Q57" s="252">
        <v>3480</v>
      </c>
    </row>
    <row r="58" spans="1:17" ht="13.5" customHeight="1" hidden="1">
      <c r="A58" s="418" t="s">
        <v>381</v>
      </c>
      <c r="B58" s="430" t="s">
        <v>61</v>
      </c>
      <c r="C58" s="480" t="s">
        <v>62</v>
      </c>
      <c r="D58" s="480" t="s">
        <v>162</v>
      </c>
      <c r="E58" s="694" t="s">
        <v>389</v>
      </c>
      <c r="F58" s="694"/>
      <c r="G58" s="420">
        <v>2.2</v>
      </c>
      <c r="H58" s="435"/>
      <c r="I58" s="485" t="s">
        <v>363</v>
      </c>
      <c r="J58" s="438">
        <v>15</v>
      </c>
      <c r="K58" s="439">
        <v>5.54</v>
      </c>
      <c r="L58" s="421">
        <v>6090</v>
      </c>
      <c r="M58" s="353"/>
      <c r="N58" s="353"/>
      <c r="O58" s="74"/>
      <c r="P58" s="75"/>
      <c r="Q58" s="252"/>
    </row>
    <row r="59" spans="1:17" ht="13.5" customHeight="1" hidden="1">
      <c r="A59" s="418" t="s">
        <v>385</v>
      </c>
      <c r="B59" s="430" t="s">
        <v>61</v>
      </c>
      <c r="C59" s="480" t="s">
        <v>62</v>
      </c>
      <c r="D59" s="480" t="s">
        <v>162</v>
      </c>
      <c r="E59" s="694" t="s">
        <v>389</v>
      </c>
      <c r="F59" s="694"/>
      <c r="G59" s="420">
        <v>2.2</v>
      </c>
      <c r="H59" s="435"/>
      <c r="I59" s="485" t="s">
        <v>363</v>
      </c>
      <c r="J59" s="438">
        <v>15</v>
      </c>
      <c r="K59" s="439">
        <v>5.54</v>
      </c>
      <c r="L59" s="421">
        <v>4649</v>
      </c>
      <c r="M59" s="353"/>
      <c r="N59" s="353"/>
      <c r="O59" s="216"/>
      <c r="P59" s="224"/>
      <c r="Q59" s="226"/>
    </row>
    <row r="60" spans="1:17" ht="13.5" customHeight="1" hidden="1">
      <c r="A60" s="418" t="s">
        <v>387</v>
      </c>
      <c r="B60" s="430" t="s">
        <v>61</v>
      </c>
      <c r="C60" s="480" t="s">
        <v>62</v>
      </c>
      <c r="D60" s="480" t="s">
        <v>162</v>
      </c>
      <c r="E60" s="694" t="s">
        <v>389</v>
      </c>
      <c r="F60" s="694"/>
      <c r="G60" s="420">
        <v>2.2</v>
      </c>
      <c r="H60" s="435"/>
      <c r="I60" s="485" t="s">
        <v>363</v>
      </c>
      <c r="J60" s="438">
        <v>15</v>
      </c>
      <c r="K60" s="439">
        <v>5.54</v>
      </c>
      <c r="L60" s="421">
        <v>3943</v>
      </c>
      <c r="M60" s="353"/>
      <c r="N60" s="353"/>
      <c r="O60" s="74"/>
      <c r="P60" s="75"/>
      <c r="Q60" s="252"/>
    </row>
    <row r="61" spans="1:17" ht="13.5" customHeight="1">
      <c r="A61" s="691" t="s">
        <v>390</v>
      </c>
      <c r="B61" s="692"/>
      <c r="C61" s="692"/>
      <c r="D61" s="692"/>
      <c r="E61" s="692"/>
      <c r="F61" s="692"/>
      <c r="G61" s="692"/>
      <c r="H61" s="692"/>
      <c r="I61" s="692"/>
      <c r="J61" s="692"/>
      <c r="K61" s="692"/>
      <c r="L61" s="692"/>
      <c r="M61" s="692"/>
      <c r="N61" s="692"/>
      <c r="O61" s="692"/>
      <c r="P61" s="692"/>
      <c r="Q61" s="693"/>
    </row>
    <row r="62" spans="1:17" ht="13.5" customHeight="1">
      <c r="A62" s="452" t="s">
        <v>394</v>
      </c>
      <c r="B62" s="430" t="s">
        <v>61</v>
      </c>
      <c r="C62" s="480" t="s">
        <v>62</v>
      </c>
      <c r="D62" s="480" t="s">
        <v>162</v>
      </c>
      <c r="E62" s="486">
        <v>180</v>
      </c>
      <c r="F62" s="486"/>
      <c r="G62" s="420">
        <v>2.2</v>
      </c>
      <c r="H62" s="487">
        <v>3300</v>
      </c>
      <c r="I62" s="485" t="s">
        <v>155</v>
      </c>
      <c r="J62" s="690" t="s">
        <v>362</v>
      </c>
      <c r="K62" s="690"/>
      <c r="L62" s="435">
        <f>13.56*2*210</f>
        <v>5695.2</v>
      </c>
      <c r="M62" s="353"/>
      <c r="N62" s="353"/>
      <c r="O62" s="90">
        <v>8300</v>
      </c>
      <c r="P62" s="90">
        <v>7920</v>
      </c>
      <c r="Q62" s="91">
        <v>7540</v>
      </c>
    </row>
    <row r="63" spans="1:17" ht="13.5" customHeight="1" hidden="1">
      <c r="A63" s="680" t="s">
        <v>395</v>
      </c>
      <c r="B63" s="681"/>
      <c r="C63" s="681"/>
      <c r="D63" s="681"/>
      <c r="E63" s="681"/>
      <c r="F63" s="681"/>
      <c r="G63" s="681"/>
      <c r="H63" s="681"/>
      <c r="I63" s="681"/>
      <c r="J63" s="681"/>
      <c r="K63" s="681"/>
      <c r="L63" s="681"/>
      <c r="M63" s="681"/>
      <c r="N63" s="681"/>
      <c r="O63" s="681"/>
      <c r="P63" s="681"/>
      <c r="Q63" s="682"/>
    </row>
    <row r="64" spans="1:17" ht="13.5" customHeight="1" hidden="1">
      <c r="A64" s="418" t="s">
        <v>391</v>
      </c>
      <c r="B64" s="430" t="s">
        <v>61</v>
      </c>
      <c r="C64" s="480" t="s">
        <v>62</v>
      </c>
      <c r="D64" s="480" t="s">
        <v>162</v>
      </c>
      <c r="E64" s="694" t="s">
        <v>389</v>
      </c>
      <c r="F64" s="694"/>
      <c r="G64" s="420">
        <v>2.2</v>
      </c>
      <c r="H64" s="487"/>
      <c r="I64" s="485"/>
      <c r="J64" s="438">
        <v>15</v>
      </c>
      <c r="K64" s="439">
        <v>5.54</v>
      </c>
      <c r="L64" s="435">
        <f>21.57*2*210</f>
        <v>9059.4</v>
      </c>
      <c r="M64" s="353"/>
      <c r="N64" s="353"/>
      <c r="O64" s="81"/>
      <c r="P64" s="451"/>
      <c r="Q64" s="491"/>
    </row>
    <row r="65" spans="1:17" ht="13.5" customHeight="1" hidden="1">
      <c r="A65" s="434" t="s">
        <v>392</v>
      </c>
      <c r="B65" s="430" t="s">
        <v>61</v>
      </c>
      <c r="C65" s="480" t="s">
        <v>62</v>
      </c>
      <c r="D65" s="480" t="s">
        <v>162</v>
      </c>
      <c r="E65" s="694" t="s">
        <v>389</v>
      </c>
      <c r="F65" s="694"/>
      <c r="G65" s="420">
        <v>2.2</v>
      </c>
      <c r="H65" s="487"/>
      <c r="I65" s="485"/>
      <c r="J65" s="438">
        <v>15</v>
      </c>
      <c r="K65" s="439">
        <v>5.54</v>
      </c>
      <c r="L65" s="435">
        <f>20.99*2*210</f>
        <v>8815.8</v>
      </c>
      <c r="M65" s="353"/>
      <c r="N65" s="353"/>
      <c r="O65" s="93"/>
      <c r="P65" s="93"/>
      <c r="Q65" s="94"/>
    </row>
    <row r="66" spans="1:17" ht="13.5" customHeight="1" hidden="1">
      <c r="A66" s="418" t="s">
        <v>393</v>
      </c>
      <c r="B66" s="430" t="s">
        <v>61</v>
      </c>
      <c r="C66" s="480" t="s">
        <v>62</v>
      </c>
      <c r="D66" s="480" t="s">
        <v>162</v>
      </c>
      <c r="E66" s="694" t="s">
        <v>389</v>
      </c>
      <c r="F66" s="694"/>
      <c r="G66" s="420">
        <v>2.2</v>
      </c>
      <c r="H66" s="487"/>
      <c r="I66" s="485"/>
      <c r="J66" s="438">
        <v>15</v>
      </c>
      <c r="K66" s="439">
        <v>5.54</v>
      </c>
      <c r="L66" s="435">
        <f>16.25*2*210</f>
        <v>6825</v>
      </c>
      <c r="M66" s="353"/>
      <c r="N66" s="353"/>
      <c r="O66" s="93"/>
      <c r="P66" s="93"/>
      <c r="Q66" s="94"/>
    </row>
    <row r="67" spans="1:17" ht="13.5" customHeight="1">
      <c r="A67" s="691" t="s">
        <v>411</v>
      </c>
      <c r="B67" s="692"/>
      <c r="C67" s="692"/>
      <c r="D67" s="692"/>
      <c r="E67" s="692"/>
      <c r="F67" s="692"/>
      <c r="G67" s="692"/>
      <c r="H67" s="692"/>
      <c r="I67" s="692"/>
      <c r="J67" s="692"/>
      <c r="K67" s="692"/>
      <c r="L67" s="692"/>
      <c r="M67" s="692"/>
      <c r="N67" s="692"/>
      <c r="O67" s="692"/>
      <c r="P67" s="692"/>
      <c r="Q67" s="693"/>
    </row>
    <row r="68" spans="1:17" ht="13.5" customHeight="1">
      <c r="A68" s="418" t="s">
        <v>412</v>
      </c>
      <c r="B68" s="430" t="s">
        <v>61</v>
      </c>
      <c r="C68" s="480" t="s">
        <v>62</v>
      </c>
      <c r="D68" s="480" t="s">
        <v>162</v>
      </c>
      <c r="E68" s="486">
        <v>200</v>
      </c>
      <c r="F68" s="486" t="s">
        <v>155</v>
      </c>
      <c r="G68" s="420"/>
      <c r="H68" s="487"/>
      <c r="I68" s="485" t="s">
        <v>155</v>
      </c>
      <c r="J68" s="690" t="s">
        <v>362</v>
      </c>
      <c r="K68" s="690"/>
      <c r="L68" s="435"/>
      <c r="M68" s="353"/>
      <c r="N68" s="353"/>
      <c r="O68" s="93">
        <v>4110</v>
      </c>
      <c r="P68" s="93">
        <v>3920</v>
      </c>
      <c r="Q68" s="94">
        <v>3730</v>
      </c>
    </row>
    <row r="69" spans="1:17" ht="13.5" customHeight="1">
      <c r="A69" s="418" t="s">
        <v>413</v>
      </c>
      <c r="B69" s="430" t="s">
        <v>61</v>
      </c>
      <c r="C69" s="480" t="s">
        <v>62</v>
      </c>
      <c r="D69" s="480" t="s">
        <v>162</v>
      </c>
      <c r="E69" s="486">
        <v>200</v>
      </c>
      <c r="F69" s="486" t="s">
        <v>155</v>
      </c>
      <c r="G69" s="420"/>
      <c r="H69" s="487"/>
      <c r="I69" s="485" t="s">
        <v>155</v>
      </c>
      <c r="J69" s="690" t="s">
        <v>362</v>
      </c>
      <c r="K69" s="690"/>
      <c r="L69" s="435"/>
      <c r="M69" s="353"/>
      <c r="N69" s="353"/>
      <c r="O69" s="93">
        <v>3930</v>
      </c>
      <c r="P69" s="93">
        <v>3750</v>
      </c>
      <c r="Q69" s="94">
        <v>3570</v>
      </c>
    </row>
    <row r="70" spans="1:17" ht="13.5" customHeight="1">
      <c r="A70" s="418" t="s">
        <v>414</v>
      </c>
      <c r="B70" s="430" t="s">
        <v>61</v>
      </c>
      <c r="C70" s="480" t="s">
        <v>62</v>
      </c>
      <c r="D70" s="480" t="s">
        <v>162</v>
      </c>
      <c r="E70" s="486">
        <v>200</v>
      </c>
      <c r="F70" s="486" t="s">
        <v>155</v>
      </c>
      <c r="G70" s="420"/>
      <c r="H70" s="487"/>
      <c r="I70" s="485" t="s">
        <v>155</v>
      </c>
      <c r="J70" s="690" t="s">
        <v>362</v>
      </c>
      <c r="K70" s="690"/>
      <c r="L70" s="435"/>
      <c r="M70" s="353"/>
      <c r="N70" s="353"/>
      <c r="O70" s="93">
        <v>5210</v>
      </c>
      <c r="P70" s="93">
        <v>4970</v>
      </c>
      <c r="Q70" s="94">
        <v>4730</v>
      </c>
    </row>
    <row r="71" spans="1:17" ht="13.5" customHeight="1" hidden="1">
      <c r="A71" s="418" t="s">
        <v>394</v>
      </c>
      <c r="B71" s="430" t="s">
        <v>61</v>
      </c>
      <c r="C71" s="480" t="s">
        <v>62</v>
      </c>
      <c r="D71" s="480" t="s">
        <v>162</v>
      </c>
      <c r="E71" s="695" t="s">
        <v>389</v>
      </c>
      <c r="F71" s="695"/>
      <c r="G71" s="487">
        <v>2.2</v>
      </c>
      <c r="H71" s="487"/>
      <c r="I71" s="438"/>
      <c r="J71" s="438">
        <v>15</v>
      </c>
      <c r="K71" s="438">
        <v>5.54</v>
      </c>
      <c r="L71" s="435">
        <f>16.25*2*210</f>
        <v>6825</v>
      </c>
      <c r="M71" s="353"/>
      <c r="N71" s="353"/>
      <c r="O71" s="93">
        <f>Q71*1.1</f>
        <v>0</v>
      </c>
      <c r="P71" s="93">
        <f>Q71*1.05</f>
        <v>0</v>
      </c>
      <c r="Q71" s="491"/>
    </row>
    <row r="72" spans="1:17" ht="13.5" customHeight="1">
      <c r="A72" s="418" t="s">
        <v>415</v>
      </c>
      <c r="B72" s="430" t="s">
        <v>61</v>
      </c>
      <c r="C72" s="480" t="s">
        <v>62</v>
      </c>
      <c r="D72" s="480" t="s">
        <v>162</v>
      </c>
      <c r="E72" s="486">
        <v>200</v>
      </c>
      <c r="F72" s="486" t="s">
        <v>155</v>
      </c>
      <c r="G72" s="487"/>
      <c r="H72" s="487"/>
      <c r="I72" s="485" t="s">
        <v>155</v>
      </c>
      <c r="J72" s="690" t="s">
        <v>362</v>
      </c>
      <c r="K72" s="690"/>
      <c r="L72" s="435"/>
      <c r="M72" s="353"/>
      <c r="N72" s="353"/>
      <c r="O72" s="93">
        <v>5460</v>
      </c>
      <c r="P72" s="93">
        <v>5210</v>
      </c>
      <c r="Q72" s="492">
        <v>4960</v>
      </c>
    </row>
    <row r="73" spans="1:17" ht="13.5" customHeight="1">
      <c r="A73" s="418" t="s">
        <v>416</v>
      </c>
      <c r="B73" s="430" t="s">
        <v>61</v>
      </c>
      <c r="C73" s="480" t="s">
        <v>62</v>
      </c>
      <c r="D73" s="480" t="s">
        <v>162</v>
      </c>
      <c r="E73" s="486">
        <v>200</v>
      </c>
      <c r="F73" s="486" t="s">
        <v>155</v>
      </c>
      <c r="G73" s="487"/>
      <c r="H73" s="487"/>
      <c r="I73" s="485" t="s">
        <v>155</v>
      </c>
      <c r="J73" s="690" t="s">
        <v>362</v>
      </c>
      <c r="K73" s="690"/>
      <c r="L73" s="435"/>
      <c r="M73" s="353"/>
      <c r="N73" s="353"/>
      <c r="O73" s="93">
        <f>Q73*1.1</f>
        <v>5720.000000000001</v>
      </c>
      <c r="P73" s="93">
        <f>Q73*1.05</f>
        <v>5460</v>
      </c>
      <c r="Q73" s="492">
        <v>5200</v>
      </c>
    </row>
    <row r="74" spans="1:17" ht="13.5" customHeight="1">
      <c r="A74" s="691" t="s">
        <v>417</v>
      </c>
      <c r="B74" s="692"/>
      <c r="C74" s="692"/>
      <c r="D74" s="692"/>
      <c r="E74" s="692"/>
      <c r="F74" s="692"/>
      <c r="G74" s="692"/>
      <c r="H74" s="692"/>
      <c r="I74" s="692"/>
      <c r="J74" s="692"/>
      <c r="K74" s="692"/>
      <c r="L74" s="692"/>
      <c r="M74" s="692"/>
      <c r="N74" s="692"/>
      <c r="O74" s="692"/>
      <c r="P74" s="692"/>
      <c r="Q74" s="693"/>
    </row>
    <row r="75" spans="1:17" ht="13.5" customHeight="1">
      <c r="A75" s="418" t="s">
        <v>418</v>
      </c>
      <c r="B75" s="430" t="s">
        <v>61</v>
      </c>
      <c r="C75" s="480" t="s">
        <v>62</v>
      </c>
      <c r="D75" s="480" t="s">
        <v>162</v>
      </c>
      <c r="E75" s="487" t="s">
        <v>140</v>
      </c>
      <c r="F75" s="487"/>
      <c r="G75" s="487"/>
      <c r="H75" s="487"/>
      <c r="I75" s="438"/>
      <c r="J75" s="438"/>
      <c r="K75" s="438">
        <v>5</v>
      </c>
      <c r="L75" s="435"/>
      <c r="M75" s="353"/>
      <c r="N75" s="353"/>
      <c r="O75" s="81">
        <v>8400</v>
      </c>
      <c r="P75" s="81">
        <v>8020</v>
      </c>
      <c r="Q75" s="492">
        <v>7630</v>
      </c>
    </row>
    <row r="76" spans="1:17" ht="13.5" customHeight="1">
      <c r="A76" s="691" t="s">
        <v>396</v>
      </c>
      <c r="B76" s="692"/>
      <c r="C76" s="692"/>
      <c r="D76" s="692"/>
      <c r="E76" s="692"/>
      <c r="F76" s="692"/>
      <c r="G76" s="692"/>
      <c r="H76" s="692"/>
      <c r="I76" s="692"/>
      <c r="J76" s="692"/>
      <c r="K76" s="692"/>
      <c r="L76" s="692"/>
      <c r="M76" s="692"/>
      <c r="N76" s="692"/>
      <c r="O76" s="692"/>
      <c r="P76" s="692"/>
      <c r="Q76" s="693"/>
    </row>
    <row r="77" spans="1:17" ht="13.5" customHeight="1">
      <c r="A77" s="703" t="s">
        <v>397</v>
      </c>
      <c r="B77" s="704"/>
      <c r="C77" s="704"/>
      <c r="D77" s="704"/>
      <c r="E77" s="704"/>
      <c r="F77" s="704"/>
      <c r="G77" s="704"/>
      <c r="H77" s="704"/>
      <c r="I77" s="704"/>
      <c r="J77" s="704"/>
      <c r="K77" s="704"/>
      <c r="L77" s="704"/>
      <c r="M77" s="704"/>
      <c r="N77" s="704"/>
      <c r="O77" s="704"/>
      <c r="P77" s="704"/>
      <c r="Q77" s="705"/>
    </row>
    <row r="78" spans="1:17" ht="13.5" customHeight="1">
      <c r="A78" s="418" t="s">
        <v>398</v>
      </c>
      <c r="B78" s="430" t="s">
        <v>61</v>
      </c>
      <c r="C78" s="480" t="s">
        <v>62</v>
      </c>
      <c r="D78" s="480" t="s">
        <v>162</v>
      </c>
      <c r="E78" s="695" t="s">
        <v>399</v>
      </c>
      <c r="F78" s="695"/>
      <c r="G78" s="420">
        <v>2.5</v>
      </c>
      <c r="H78" s="487"/>
      <c r="I78" s="485" t="s">
        <v>363</v>
      </c>
      <c r="J78" s="438">
        <v>29</v>
      </c>
      <c r="K78" s="441">
        <v>4</v>
      </c>
      <c r="L78" s="440">
        <v>8694</v>
      </c>
      <c r="M78" s="353"/>
      <c r="N78" s="353"/>
      <c r="O78" s="453">
        <v>10210</v>
      </c>
      <c r="P78" s="453">
        <v>9750</v>
      </c>
      <c r="Q78" s="493">
        <v>9280</v>
      </c>
    </row>
    <row r="79" spans="1:17" ht="13.5" customHeight="1">
      <c r="A79" s="418" t="s">
        <v>398</v>
      </c>
      <c r="B79" s="430" t="s">
        <v>61</v>
      </c>
      <c r="C79" s="480" t="s">
        <v>62</v>
      </c>
      <c r="D79" s="480" t="s">
        <v>162</v>
      </c>
      <c r="E79" s="695" t="s">
        <v>400</v>
      </c>
      <c r="F79" s="695"/>
      <c r="G79" s="420">
        <v>2.5</v>
      </c>
      <c r="H79" s="487"/>
      <c r="I79" s="485" t="s">
        <v>363</v>
      </c>
      <c r="J79" s="438">
        <v>16</v>
      </c>
      <c r="K79" s="441">
        <v>3.9</v>
      </c>
      <c r="L79" s="440">
        <v>8694</v>
      </c>
      <c r="M79" s="353"/>
      <c r="N79" s="353"/>
      <c r="O79" s="453">
        <v>10210</v>
      </c>
      <c r="P79" s="453">
        <v>9750</v>
      </c>
      <c r="Q79" s="493">
        <v>9280</v>
      </c>
    </row>
    <row r="80" spans="1:17" ht="13.5" customHeight="1">
      <c r="A80" s="418" t="s">
        <v>401</v>
      </c>
      <c r="B80" s="430" t="s">
        <v>61</v>
      </c>
      <c r="C80" s="480" t="s">
        <v>62</v>
      </c>
      <c r="D80" s="480" t="s">
        <v>162</v>
      </c>
      <c r="E80" s="694" t="s">
        <v>402</v>
      </c>
      <c r="F80" s="694"/>
      <c r="G80" s="420">
        <v>2.5</v>
      </c>
      <c r="H80" s="487"/>
      <c r="I80" s="485" t="s">
        <v>363</v>
      </c>
      <c r="J80" s="442">
        <v>19</v>
      </c>
      <c r="K80" s="441">
        <v>3.9</v>
      </c>
      <c r="L80" s="443">
        <v>8694</v>
      </c>
      <c r="M80" s="353"/>
      <c r="N80" s="353"/>
      <c r="O80" s="453">
        <v>10210</v>
      </c>
      <c r="P80" s="453">
        <v>9750</v>
      </c>
      <c r="Q80" s="493">
        <v>9280</v>
      </c>
    </row>
    <row r="81" spans="1:17" ht="13.5" customHeight="1">
      <c r="A81" s="418" t="s">
        <v>401</v>
      </c>
      <c r="B81" s="430" t="s">
        <v>61</v>
      </c>
      <c r="C81" s="480" t="s">
        <v>62</v>
      </c>
      <c r="D81" s="480" t="s">
        <v>162</v>
      </c>
      <c r="E81" s="686" t="s">
        <v>427</v>
      </c>
      <c r="F81" s="687"/>
      <c r="G81" s="420">
        <v>2.5</v>
      </c>
      <c r="H81" s="487"/>
      <c r="I81" s="485" t="s">
        <v>363</v>
      </c>
      <c r="J81" s="442">
        <v>11</v>
      </c>
      <c r="K81" s="441">
        <v>4</v>
      </c>
      <c r="L81" s="443">
        <v>8694</v>
      </c>
      <c r="M81" s="353"/>
      <c r="N81" s="353"/>
      <c r="O81" s="453">
        <v>10210</v>
      </c>
      <c r="P81" s="453">
        <v>9750</v>
      </c>
      <c r="Q81" s="493">
        <v>9280</v>
      </c>
    </row>
    <row r="82" spans="1:17" ht="13.5" customHeight="1">
      <c r="A82" s="418" t="s">
        <v>419</v>
      </c>
      <c r="B82" s="430" t="s">
        <v>61</v>
      </c>
      <c r="C82" s="480" t="s">
        <v>62</v>
      </c>
      <c r="D82" s="480" t="s">
        <v>162</v>
      </c>
      <c r="E82" s="686" t="s">
        <v>420</v>
      </c>
      <c r="F82" s="687"/>
      <c r="G82" s="420">
        <v>2.5</v>
      </c>
      <c r="H82" s="487"/>
      <c r="I82" s="485" t="s">
        <v>363</v>
      </c>
      <c r="J82" s="442">
        <v>19</v>
      </c>
      <c r="K82" s="441">
        <v>3.9</v>
      </c>
      <c r="L82" s="443"/>
      <c r="M82" s="353"/>
      <c r="N82" s="353"/>
      <c r="O82" s="453">
        <v>11260</v>
      </c>
      <c r="P82" s="453">
        <v>10750</v>
      </c>
      <c r="Q82" s="492">
        <v>10230</v>
      </c>
    </row>
    <row r="83" spans="1:17" ht="13.5" customHeight="1">
      <c r="A83" s="418" t="s">
        <v>419</v>
      </c>
      <c r="B83" s="430" t="s">
        <v>61</v>
      </c>
      <c r="C83" s="480" t="s">
        <v>62</v>
      </c>
      <c r="D83" s="480" t="s">
        <v>162</v>
      </c>
      <c r="E83" s="688" t="s">
        <v>422</v>
      </c>
      <c r="F83" s="689"/>
      <c r="G83" s="420">
        <v>2.5</v>
      </c>
      <c r="H83" s="487"/>
      <c r="I83" s="485" t="s">
        <v>363</v>
      </c>
      <c r="J83" s="442">
        <v>8</v>
      </c>
      <c r="K83" s="441">
        <v>4.5</v>
      </c>
      <c r="L83" s="443"/>
      <c r="M83" s="353"/>
      <c r="N83" s="353"/>
      <c r="O83" s="453">
        <v>11260</v>
      </c>
      <c r="P83" s="453">
        <v>10750</v>
      </c>
      <c r="Q83" s="492">
        <v>10230</v>
      </c>
    </row>
    <row r="84" spans="1:17" ht="13.5" customHeight="1">
      <c r="A84" s="418" t="s">
        <v>421</v>
      </c>
      <c r="B84" s="430" t="s">
        <v>61</v>
      </c>
      <c r="C84" s="480" t="s">
        <v>62</v>
      </c>
      <c r="D84" s="480" t="s">
        <v>162</v>
      </c>
      <c r="E84" s="686" t="s">
        <v>420</v>
      </c>
      <c r="F84" s="687"/>
      <c r="G84" s="420">
        <v>2.5</v>
      </c>
      <c r="H84" s="487"/>
      <c r="I84" s="485" t="s">
        <v>363</v>
      </c>
      <c r="J84" s="442">
        <v>19</v>
      </c>
      <c r="K84" s="441">
        <v>3.9</v>
      </c>
      <c r="L84" s="443"/>
      <c r="M84" s="353"/>
      <c r="N84" s="353"/>
      <c r="O84" s="453">
        <v>11260</v>
      </c>
      <c r="P84" s="453">
        <v>10750</v>
      </c>
      <c r="Q84" s="492">
        <v>10230</v>
      </c>
    </row>
    <row r="85" spans="1:17" ht="13.5" customHeight="1">
      <c r="A85" s="703" t="s">
        <v>424</v>
      </c>
      <c r="B85" s="704"/>
      <c r="C85" s="704"/>
      <c r="D85" s="704"/>
      <c r="E85" s="704"/>
      <c r="F85" s="704"/>
      <c r="G85" s="704"/>
      <c r="H85" s="704"/>
      <c r="I85" s="704"/>
      <c r="J85" s="704"/>
      <c r="K85" s="704"/>
      <c r="L85" s="704"/>
      <c r="M85" s="704"/>
      <c r="N85" s="704"/>
      <c r="O85" s="704"/>
      <c r="P85" s="704"/>
      <c r="Q85" s="705"/>
    </row>
    <row r="86" spans="1:17" ht="13.5" customHeight="1">
      <c r="A86" s="452" t="s">
        <v>398</v>
      </c>
      <c r="B86" s="430" t="s">
        <v>61</v>
      </c>
      <c r="C86" s="480" t="s">
        <v>62</v>
      </c>
      <c r="D86" s="480" t="s">
        <v>162</v>
      </c>
      <c r="E86" s="695" t="s">
        <v>399</v>
      </c>
      <c r="F86" s="695"/>
      <c r="G86" s="420">
        <v>2.5</v>
      </c>
      <c r="H86" s="487"/>
      <c r="I86" s="485" t="s">
        <v>363</v>
      </c>
      <c r="J86" s="438">
        <v>29</v>
      </c>
      <c r="K86" s="441">
        <v>4</v>
      </c>
      <c r="L86" s="443"/>
      <c r="M86" s="353"/>
      <c r="N86" s="353"/>
      <c r="O86" s="81">
        <v>8160</v>
      </c>
      <c r="P86" s="471">
        <v>7790</v>
      </c>
      <c r="Q86" s="492">
        <v>7410</v>
      </c>
    </row>
    <row r="87" spans="1:17" ht="13.5" customHeight="1">
      <c r="A87" s="452" t="s">
        <v>398</v>
      </c>
      <c r="B87" s="430" t="s">
        <v>61</v>
      </c>
      <c r="C87" s="480" t="s">
        <v>62</v>
      </c>
      <c r="D87" s="480" t="s">
        <v>162</v>
      </c>
      <c r="E87" s="695" t="s">
        <v>400</v>
      </c>
      <c r="F87" s="695"/>
      <c r="G87" s="420">
        <v>2.5</v>
      </c>
      <c r="H87" s="487"/>
      <c r="I87" s="485" t="s">
        <v>363</v>
      </c>
      <c r="J87" s="438">
        <v>16</v>
      </c>
      <c r="K87" s="441">
        <v>3.9</v>
      </c>
      <c r="L87" s="443"/>
      <c r="M87" s="353"/>
      <c r="N87" s="353"/>
      <c r="O87" s="81">
        <v>8160</v>
      </c>
      <c r="P87" s="471">
        <v>7790</v>
      </c>
      <c r="Q87" s="492">
        <v>7410</v>
      </c>
    </row>
    <row r="88" spans="1:17" ht="13.5" customHeight="1">
      <c r="A88" s="418" t="s">
        <v>425</v>
      </c>
      <c r="B88" s="430" t="s">
        <v>61</v>
      </c>
      <c r="C88" s="480" t="s">
        <v>62</v>
      </c>
      <c r="D88" s="480" t="s">
        <v>162</v>
      </c>
      <c r="E88" s="686" t="s">
        <v>420</v>
      </c>
      <c r="F88" s="687"/>
      <c r="G88" s="420">
        <v>2.5</v>
      </c>
      <c r="H88" s="487"/>
      <c r="I88" s="485" t="s">
        <v>363</v>
      </c>
      <c r="J88" s="442">
        <v>19</v>
      </c>
      <c r="K88" s="441">
        <v>4</v>
      </c>
      <c r="L88" s="443"/>
      <c r="M88" s="353"/>
      <c r="N88" s="353"/>
      <c r="O88" s="81">
        <v>8160</v>
      </c>
      <c r="P88" s="471">
        <v>7790</v>
      </c>
      <c r="Q88" s="492">
        <v>7410</v>
      </c>
    </row>
    <row r="89" spans="1:17" ht="13.5" customHeight="1" hidden="1">
      <c r="A89" s="418" t="s">
        <v>425</v>
      </c>
      <c r="B89" s="430" t="s">
        <v>61</v>
      </c>
      <c r="C89" s="480" t="s">
        <v>62</v>
      </c>
      <c r="D89" s="480" t="s">
        <v>162</v>
      </c>
      <c r="E89" s="686" t="s">
        <v>420</v>
      </c>
      <c r="F89" s="687"/>
      <c r="G89" s="420">
        <v>2.5</v>
      </c>
      <c r="H89" s="487"/>
      <c r="I89" s="485" t="s">
        <v>363</v>
      </c>
      <c r="J89" s="442">
        <v>19</v>
      </c>
      <c r="K89" s="441">
        <v>3.9</v>
      </c>
      <c r="L89" s="443"/>
      <c r="M89" s="353"/>
      <c r="N89" s="353"/>
      <c r="O89" s="81">
        <v>8160</v>
      </c>
      <c r="P89" s="471">
        <v>7790</v>
      </c>
      <c r="Q89" s="492">
        <v>7410</v>
      </c>
    </row>
    <row r="90" spans="1:17" ht="13.5" customHeight="1">
      <c r="A90" s="418" t="s">
        <v>426</v>
      </c>
      <c r="B90" s="430" t="s">
        <v>61</v>
      </c>
      <c r="C90" s="480" t="s">
        <v>62</v>
      </c>
      <c r="D90" s="480" t="s">
        <v>162</v>
      </c>
      <c r="E90" s="686" t="s">
        <v>420</v>
      </c>
      <c r="F90" s="687"/>
      <c r="G90" s="420">
        <v>2.5</v>
      </c>
      <c r="H90" s="487"/>
      <c r="I90" s="485" t="s">
        <v>363</v>
      </c>
      <c r="J90" s="442">
        <v>19</v>
      </c>
      <c r="K90" s="441">
        <v>3.9</v>
      </c>
      <c r="L90" s="443"/>
      <c r="M90" s="353"/>
      <c r="N90" s="353"/>
      <c r="O90" s="81">
        <v>8160</v>
      </c>
      <c r="P90" s="471">
        <v>7790</v>
      </c>
      <c r="Q90" s="492">
        <v>7410</v>
      </c>
    </row>
    <row r="91" spans="1:17" ht="13.5" customHeight="1">
      <c r="A91" s="418" t="s">
        <v>426</v>
      </c>
      <c r="B91" s="430" t="s">
        <v>61</v>
      </c>
      <c r="C91" s="480" t="s">
        <v>62</v>
      </c>
      <c r="D91" s="480" t="s">
        <v>162</v>
      </c>
      <c r="E91" s="686" t="s">
        <v>427</v>
      </c>
      <c r="F91" s="687"/>
      <c r="G91" s="420">
        <v>2.5</v>
      </c>
      <c r="H91" s="487"/>
      <c r="I91" s="485" t="s">
        <v>363</v>
      </c>
      <c r="J91" s="442">
        <v>11</v>
      </c>
      <c r="K91" s="441">
        <v>4</v>
      </c>
      <c r="L91" s="443"/>
      <c r="M91" s="353"/>
      <c r="N91" s="353"/>
      <c r="O91" s="81">
        <v>8160</v>
      </c>
      <c r="P91" s="471">
        <v>7790</v>
      </c>
      <c r="Q91" s="492">
        <v>7410</v>
      </c>
    </row>
    <row r="92" spans="1:17" ht="13.5" customHeight="1">
      <c r="A92" s="418" t="s">
        <v>426</v>
      </c>
      <c r="B92" s="430" t="s">
        <v>61</v>
      </c>
      <c r="C92" s="480" t="s">
        <v>62</v>
      </c>
      <c r="D92" s="480" t="s">
        <v>162</v>
      </c>
      <c r="E92" s="688" t="s">
        <v>422</v>
      </c>
      <c r="F92" s="689"/>
      <c r="G92" s="420">
        <v>2.5</v>
      </c>
      <c r="H92" s="487"/>
      <c r="I92" s="485" t="s">
        <v>363</v>
      </c>
      <c r="J92" s="442">
        <v>8</v>
      </c>
      <c r="K92" s="441">
        <v>4.5</v>
      </c>
      <c r="L92" s="443"/>
      <c r="M92" s="353"/>
      <c r="N92" s="353"/>
      <c r="O92" s="81">
        <v>8160</v>
      </c>
      <c r="P92" s="471">
        <v>7790</v>
      </c>
      <c r="Q92" s="492">
        <v>7410</v>
      </c>
    </row>
    <row r="93" spans="1:17" ht="13.5" customHeight="1">
      <c r="A93" s="418" t="s">
        <v>428</v>
      </c>
      <c r="B93" s="430" t="s">
        <v>61</v>
      </c>
      <c r="C93" s="480" t="s">
        <v>62</v>
      </c>
      <c r="D93" s="480" t="s">
        <v>162</v>
      </c>
      <c r="E93" s="688" t="s">
        <v>399</v>
      </c>
      <c r="F93" s="689"/>
      <c r="G93" s="420">
        <v>2.5</v>
      </c>
      <c r="H93" s="487"/>
      <c r="I93" s="485" t="s">
        <v>363</v>
      </c>
      <c r="J93" s="442">
        <v>36</v>
      </c>
      <c r="K93" s="441">
        <v>5</v>
      </c>
      <c r="L93" s="443"/>
      <c r="M93" s="353"/>
      <c r="N93" s="353"/>
      <c r="O93" s="81">
        <v>10000</v>
      </c>
      <c r="P93" s="81">
        <v>9550</v>
      </c>
      <c r="Q93" s="492">
        <v>9090</v>
      </c>
    </row>
    <row r="94" spans="1:17" ht="13.5" customHeight="1">
      <c r="A94" s="418" t="s">
        <v>428</v>
      </c>
      <c r="B94" s="430" t="s">
        <v>61</v>
      </c>
      <c r="C94" s="480" t="s">
        <v>62</v>
      </c>
      <c r="D94" s="480" t="s">
        <v>162</v>
      </c>
      <c r="E94" s="688" t="s">
        <v>400</v>
      </c>
      <c r="F94" s="689"/>
      <c r="G94" s="420">
        <v>2.5</v>
      </c>
      <c r="H94" s="487"/>
      <c r="I94" s="485" t="s">
        <v>363</v>
      </c>
      <c r="J94" s="442">
        <v>20</v>
      </c>
      <c r="K94" s="441">
        <v>4.9</v>
      </c>
      <c r="L94" s="443"/>
      <c r="M94" s="353"/>
      <c r="N94" s="353"/>
      <c r="O94" s="81">
        <v>10000</v>
      </c>
      <c r="P94" s="81">
        <v>9550</v>
      </c>
      <c r="Q94" s="492">
        <v>9090</v>
      </c>
    </row>
    <row r="95" spans="1:17" ht="13.5" customHeight="1">
      <c r="A95" s="418" t="s">
        <v>429</v>
      </c>
      <c r="B95" s="430" t="s">
        <v>61</v>
      </c>
      <c r="C95" s="480" t="s">
        <v>62</v>
      </c>
      <c r="D95" s="480" t="s">
        <v>162</v>
      </c>
      <c r="E95" s="686" t="s">
        <v>420</v>
      </c>
      <c r="F95" s="687"/>
      <c r="G95" s="420">
        <v>2.5</v>
      </c>
      <c r="H95" s="487"/>
      <c r="I95" s="485" t="s">
        <v>363</v>
      </c>
      <c r="J95" s="442">
        <v>23</v>
      </c>
      <c r="K95" s="441">
        <v>4.8</v>
      </c>
      <c r="L95" s="443"/>
      <c r="M95" s="353"/>
      <c r="N95" s="353"/>
      <c r="O95" s="81">
        <v>10000</v>
      </c>
      <c r="P95" s="81">
        <v>9550</v>
      </c>
      <c r="Q95" s="492">
        <v>9090</v>
      </c>
    </row>
    <row r="96" spans="1:17" ht="13.5" customHeight="1">
      <c r="A96" s="418" t="s">
        <v>429</v>
      </c>
      <c r="B96" s="430" t="s">
        <v>61</v>
      </c>
      <c r="C96" s="480" t="s">
        <v>62</v>
      </c>
      <c r="D96" s="480" t="s">
        <v>162</v>
      </c>
      <c r="E96" s="688" t="s">
        <v>422</v>
      </c>
      <c r="F96" s="689"/>
      <c r="G96" s="420">
        <v>2.5</v>
      </c>
      <c r="H96" s="487"/>
      <c r="I96" s="485" t="s">
        <v>363</v>
      </c>
      <c r="J96" s="442">
        <v>10</v>
      </c>
      <c r="K96" s="441">
        <v>5.5</v>
      </c>
      <c r="L96" s="443"/>
      <c r="M96" s="353"/>
      <c r="N96" s="353"/>
      <c r="O96" s="81">
        <v>10000</v>
      </c>
      <c r="P96" s="81">
        <v>9550</v>
      </c>
      <c r="Q96" s="492">
        <v>9090</v>
      </c>
    </row>
    <row r="97" spans="1:17" ht="13.5" customHeight="1">
      <c r="A97" s="706" t="s">
        <v>403</v>
      </c>
      <c r="B97" s="707"/>
      <c r="C97" s="707"/>
      <c r="D97" s="707"/>
      <c r="E97" s="707"/>
      <c r="F97" s="707"/>
      <c r="G97" s="707"/>
      <c r="H97" s="707"/>
      <c r="I97" s="707"/>
      <c r="J97" s="707"/>
      <c r="K97" s="707"/>
      <c r="L97" s="707"/>
      <c r="M97" s="707"/>
      <c r="N97" s="707"/>
      <c r="O97" s="707"/>
      <c r="P97" s="707"/>
      <c r="Q97" s="708"/>
    </row>
    <row r="98" spans="1:17" ht="13.5" customHeight="1">
      <c r="A98" s="418" t="s">
        <v>398</v>
      </c>
      <c r="B98" s="430" t="s">
        <v>61</v>
      </c>
      <c r="C98" s="480" t="s">
        <v>62</v>
      </c>
      <c r="D98" s="480" t="s">
        <v>162</v>
      </c>
      <c r="E98" s="694" t="s">
        <v>404</v>
      </c>
      <c r="F98" s="694"/>
      <c r="G98" s="420">
        <v>2</v>
      </c>
      <c r="H98" s="487"/>
      <c r="I98" s="485" t="s">
        <v>363</v>
      </c>
      <c r="J98" s="438">
        <v>20</v>
      </c>
      <c r="K98" s="444">
        <v>4.8</v>
      </c>
      <c r="L98" s="443">
        <v>4620</v>
      </c>
      <c r="M98" s="353"/>
      <c r="N98" s="353"/>
      <c r="O98" s="102">
        <v>5700</v>
      </c>
      <c r="P98" s="103">
        <v>5440</v>
      </c>
      <c r="Q98" s="104">
        <v>5180</v>
      </c>
    </row>
    <row r="99" spans="1:17" ht="13.5" customHeight="1">
      <c r="A99" s="418" t="s">
        <v>398</v>
      </c>
      <c r="B99" s="430" t="s">
        <v>61</v>
      </c>
      <c r="C99" s="480" t="s">
        <v>62</v>
      </c>
      <c r="D99" s="480" t="s">
        <v>162</v>
      </c>
      <c r="E99" s="694" t="s">
        <v>405</v>
      </c>
      <c r="F99" s="694"/>
      <c r="G99" s="420">
        <v>2</v>
      </c>
      <c r="H99" s="487"/>
      <c r="I99" s="485" t="s">
        <v>363</v>
      </c>
      <c r="J99" s="438">
        <v>36</v>
      </c>
      <c r="K99" s="445">
        <v>4.86</v>
      </c>
      <c r="L99" s="443">
        <v>4620</v>
      </c>
      <c r="M99" s="353"/>
      <c r="N99" s="353"/>
      <c r="O99" s="102">
        <v>5700</v>
      </c>
      <c r="P99" s="103">
        <v>5440</v>
      </c>
      <c r="Q99" s="104">
        <v>5180</v>
      </c>
    </row>
    <row r="100" spans="1:24" ht="13.5" customHeight="1">
      <c r="A100" s="699" t="s">
        <v>423</v>
      </c>
      <c r="B100" s="700"/>
      <c r="C100" s="700"/>
      <c r="D100" s="700"/>
      <c r="E100" s="700"/>
      <c r="F100" s="700"/>
      <c r="G100" s="700"/>
      <c r="H100" s="700"/>
      <c r="I100" s="700"/>
      <c r="J100" s="700"/>
      <c r="K100" s="700"/>
      <c r="L100" s="700"/>
      <c r="M100" s="700"/>
      <c r="N100" s="700"/>
      <c r="O100" s="700"/>
      <c r="P100" s="700"/>
      <c r="Q100" s="701"/>
      <c r="R100" s="454"/>
      <c r="S100" s="454"/>
      <c r="T100" s="454"/>
      <c r="U100" s="454"/>
      <c r="V100" s="454"/>
      <c r="W100" s="454"/>
      <c r="X100" s="454"/>
    </row>
    <row r="101" spans="1:24" ht="13.5" customHeight="1">
      <c r="A101" s="418" t="s">
        <v>398</v>
      </c>
      <c r="B101" s="430" t="s">
        <v>61</v>
      </c>
      <c r="C101" s="480" t="s">
        <v>62</v>
      </c>
      <c r="D101" s="480" t="s">
        <v>162</v>
      </c>
      <c r="E101" s="694" t="s">
        <v>404</v>
      </c>
      <c r="F101" s="694"/>
      <c r="G101" s="420">
        <v>2</v>
      </c>
      <c r="H101" s="430"/>
      <c r="I101" s="485" t="s">
        <v>363</v>
      </c>
      <c r="J101" s="438">
        <v>20</v>
      </c>
      <c r="K101" s="444">
        <v>4.8</v>
      </c>
      <c r="L101" s="430"/>
      <c r="M101" s="430"/>
      <c r="N101" s="430"/>
      <c r="O101" s="481">
        <v>5200</v>
      </c>
      <c r="P101" s="481">
        <v>4960</v>
      </c>
      <c r="Q101" s="494">
        <v>4720</v>
      </c>
      <c r="R101" s="454"/>
      <c r="S101" s="454"/>
      <c r="T101" s="454"/>
      <c r="U101" s="454"/>
      <c r="V101" s="454"/>
      <c r="W101" s="454"/>
      <c r="X101" s="454"/>
    </row>
    <row r="102" spans="1:24" ht="13.5" customHeight="1" thickBot="1">
      <c r="A102" s="495" t="s">
        <v>398</v>
      </c>
      <c r="B102" s="446" t="s">
        <v>61</v>
      </c>
      <c r="C102" s="176" t="s">
        <v>62</v>
      </c>
      <c r="D102" s="176" t="s">
        <v>162</v>
      </c>
      <c r="E102" s="702" t="s">
        <v>405</v>
      </c>
      <c r="F102" s="702"/>
      <c r="G102" s="447">
        <v>2</v>
      </c>
      <c r="H102" s="446"/>
      <c r="I102" s="449" t="s">
        <v>363</v>
      </c>
      <c r="J102" s="496">
        <v>36</v>
      </c>
      <c r="K102" s="497">
        <v>4.86</v>
      </c>
      <c r="L102" s="446"/>
      <c r="M102" s="446"/>
      <c r="N102" s="446"/>
      <c r="O102" s="190">
        <v>5200</v>
      </c>
      <c r="P102" s="190">
        <v>4960</v>
      </c>
      <c r="Q102" s="498">
        <v>4720</v>
      </c>
      <c r="R102" s="454"/>
      <c r="S102" s="454"/>
      <c r="T102" s="454"/>
      <c r="U102" s="454"/>
      <c r="V102" s="454"/>
      <c r="W102" s="454"/>
      <c r="X102" s="454"/>
    </row>
    <row r="103" spans="1:17" ht="13.5" customHeight="1" hidden="1">
      <c r="A103" s="696" t="s">
        <v>406</v>
      </c>
      <c r="B103" s="697"/>
      <c r="C103" s="697"/>
      <c r="D103" s="697"/>
      <c r="E103" s="697"/>
      <c r="F103" s="697"/>
      <c r="G103" s="697"/>
      <c r="H103" s="697"/>
      <c r="I103" s="697"/>
      <c r="J103" s="697"/>
      <c r="K103" s="697"/>
      <c r="L103" s="697"/>
      <c r="M103" s="697"/>
      <c r="N103" s="697"/>
      <c r="O103" s="697"/>
      <c r="P103" s="697"/>
      <c r="Q103" s="698"/>
    </row>
    <row r="104" spans="1:17" ht="13.5" customHeight="1" hidden="1" thickBot="1">
      <c r="A104" s="175" t="s">
        <v>407</v>
      </c>
      <c r="B104" s="446" t="s">
        <v>61</v>
      </c>
      <c r="C104" s="176" t="s">
        <v>62</v>
      </c>
      <c r="D104" s="176" t="s">
        <v>162</v>
      </c>
      <c r="E104" s="702" t="s">
        <v>408</v>
      </c>
      <c r="F104" s="702"/>
      <c r="G104" s="447">
        <v>1.1</v>
      </c>
      <c r="H104" s="448"/>
      <c r="I104" s="449" t="s">
        <v>363</v>
      </c>
      <c r="J104" s="449"/>
      <c r="K104" s="449"/>
      <c r="L104" s="450">
        <v>6442</v>
      </c>
      <c r="M104" s="177"/>
      <c r="N104" s="177"/>
      <c r="O104" s="102"/>
      <c r="P104" s="103"/>
      <c r="Q104" s="104"/>
    </row>
    <row r="105" spans="1:17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O105" s="469"/>
      <c r="P105" s="1"/>
      <c r="Q105" s="1"/>
    </row>
    <row r="106" spans="1:17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O106" s="469"/>
      <c r="P106" s="1"/>
      <c r="Q106" s="1"/>
    </row>
    <row r="107" spans="1:1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O107" s="469"/>
      <c r="P107" s="1"/>
      <c r="Q107" s="1"/>
    </row>
    <row r="108" spans="1:17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O108" s="469"/>
      <c r="P108" s="1"/>
      <c r="Q108" s="1"/>
    </row>
    <row r="109" spans="1:17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O109" s="469"/>
      <c r="P109" s="1"/>
      <c r="Q109" s="1"/>
    </row>
    <row r="110" spans="1:17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O110" s="469"/>
      <c r="P110" s="1"/>
      <c r="Q110" s="1"/>
    </row>
    <row r="111" spans="1:17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O111" s="469"/>
      <c r="P111" s="1"/>
      <c r="Q111" s="1"/>
    </row>
    <row r="112" spans="1:17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O112" s="469"/>
      <c r="P112" s="1"/>
      <c r="Q112" s="1"/>
    </row>
    <row r="113" spans="1:17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O113" s="469"/>
      <c r="P113" s="1"/>
      <c r="Q113" s="1"/>
    </row>
    <row r="114" spans="1:17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O114" s="469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O115" s="469"/>
      <c r="P115" s="1"/>
      <c r="Q115" s="1"/>
    </row>
    <row r="116" spans="1:17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O116" s="469"/>
      <c r="P116" s="1"/>
      <c r="Q116" s="1"/>
    </row>
    <row r="117" spans="1:17" ht="17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O117" s="469"/>
      <c r="P117" s="1"/>
      <c r="Q117" s="1"/>
    </row>
    <row r="118" spans="1:17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O118" s="469"/>
      <c r="P118" s="1"/>
      <c r="Q118" s="1"/>
    </row>
    <row r="119" spans="1:17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O119" s="469"/>
      <c r="P119" s="1"/>
      <c r="Q119" s="1"/>
    </row>
    <row r="120" spans="1:17" ht="16.5" thickBo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O120" s="469"/>
      <c r="P120" s="1"/>
      <c r="Q120" s="1"/>
    </row>
    <row r="121" spans="1:17" ht="34.5" customHeight="1" thickBo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O121" s="469"/>
      <c r="P121" s="513"/>
      <c r="Q121" s="515"/>
    </row>
    <row r="122" spans="1:17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O122" s="469"/>
      <c r="P122" s="508"/>
      <c r="Q122" s="509"/>
    </row>
    <row r="123" spans="1:17" ht="15.75" customHeight="1" thickBo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O123" s="469"/>
      <c r="P123" s="506"/>
      <c r="Q123" s="507"/>
    </row>
    <row r="124" spans="1:17" ht="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O124" s="469"/>
      <c r="P124" s="505"/>
      <c r="Q124" s="505"/>
    </row>
    <row r="125" spans="1:17" ht="31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O125" s="469"/>
      <c r="P125" s="505"/>
      <c r="Q125" s="505"/>
    </row>
    <row r="126" spans="1:17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O126" s="469"/>
      <c r="P126" s="505"/>
      <c r="Q126" s="505"/>
    </row>
    <row r="127" spans="1:17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O127" s="469"/>
      <c r="P127" s="505"/>
      <c r="Q127" s="505"/>
    </row>
    <row r="128" spans="1:17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O128" s="469"/>
      <c r="P128" s="505"/>
      <c r="Q128" s="505"/>
    </row>
    <row r="129" spans="1:12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7" s="2" customFormat="1" ht="15.75" customHeight="1">
      <c r="A132" s="1"/>
      <c r="B132" s="1"/>
      <c r="C132" s="1"/>
      <c r="D132" s="1"/>
      <c r="E132" s="1"/>
      <c r="F132" s="1"/>
      <c r="O132" s="470"/>
      <c r="P132" s="3"/>
      <c r="Q132" s="6"/>
    </row>
    <row r="133" spans="1:12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7" s="2" customFormat="1" ht="15.75" customHeight="1">
      <c r="A134" s="1"/>
      <c r="B134" s="1"/>
      <c r="C134" s="1"/>
      <c r="D134" s="1"/>
      <c r="E134" s="1"/>
      <c r="F134" s="1"/>
      <c r="O134" s="470"/>
      <c r="P134" s="3"/>
      <c r="Q134" s="6"/>
    </row>
    <row r="135" spans="1:12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7" s="2" customFormat="1" ht="17.25" customHeight="1">
      <c r="A138" s="1"/>
      <c r="B138" s="1"/>
      <c r="C138" s="1"/>
      <c r="D138" s="1"/>
      <c r="E138" s="1"/>
      <c r="F138" s="1"/>
      <c r="O138" s="470"/>
      <c r="P138" s="3"/>
      <c r="Q138" s="6"/>
    </row>
    <row r="139" spans="1:17" s="2" customFormat="1" ht="20.25" customHeight="1">
      <c r="A139" s="1"/>
      <c r="B139" s="1"/>
      <c r="C139" s="1"/>
      <c r="D139" s="1"/>
      <c r="E139" s="1"/>
      <c r="F139" s="1"/>
      <c r="O139" s="470"/>
      <c r="P139" s="3"/>
      <c r="Q139" s="6"/>
    </row>
    <row r="140" spans="1:17" s="2" customFormat="1" ht="22.5" customHeight="1">
      <c r="A140" s="1"/>
      <c r="B140" s="1"/>
      <c r="C140" s="1"/>
      <c r="D140" s="1"/>
      <c r="E140" s="1"/>
      <c r="F140" s="1"/>
      <c r="O140" s="470"/>
      <c r="P140" s="3"/>
      <c r="Q140" s="6"/>
    </row>
    <row r="141" spans="1:17" s="2" customFormat="1" ht="25.5" customHeight="1">
      <c r="A141" s="1"/>
      <c r="B141" s="1"/>
      <c r="C141" s="1"/>
      <c r="D141" s="1"/>
      <c r="E141" s="1"/>
      <c r="F141" s="1"/>
      <c r="O141" s="470"/>
      <c r="P141" s="3"/>
      <c r="Q141" s="6"/>
    </row>
    <row r="142" spans="1:17" s="2" customFormat="1" ht="26.25" customHeight="1">
      <c r="A142" s="1"/>
      <c r="B142" s="1"/>
      <c r="C142" s="1"/>
      <c r="D142" s="1"/>
      <c r="E142" s="1"/>
      <c r="F142" s="1"/>
      <c r="O142" s="470"/>
      <c r="P142" s="3"/>
      <c r="Q142" s="6"/>
    </row>
    <row r="143" spans="1:12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7" spans="1:17" s="2" customFormat="1" ht="12" customHeight="1">
      <c r="A157" s="29"/>
      <c r="B157" s="30"/>
      <c r="C157" s="29"/>
      <c r="D157" s="29"/>
      <c r="E157" s="27"/>
      <c r="F157" s="27"/>
      <c r="G157" s="27"/>
      <c r="H157" s="27"/>
      <c r="I157" s="27"/>
      <c r="J157" s="27"/>
      <c r="K157" s="27"/>
      <c r="L157" s="30"/>
      <c r="M157" s="1"/>
      <c r="N157" s="1"/>
      <c r="O157" s="470"/>
      <c r="P157" s="3"/>
      <c r="Q157" s="6"/>
    </row>
    <row r="158" spans="1:17" s="2" customFormat="1" ht="23.25" customHeight="1">
      <c r="A158" s="29"/>
      <c r="B158" s="30"/>
      <c r="C158" s="29"/>
      <c r="D158" s="29"/>
      <c r="E158" s="27"/>
      <c r="F158" s="27"/>
      <c r="G158" s="27"/>
      <c r="H158" s="27"/>
      <c r="I158" s="27"/>
      <c r="J158" s="27"/>
      <c r="K158" s="27"/>
      <c r="L158" s="30"/>
      <c r="M158" s="1"/>
      <c r="N158" s="1"/>
      <c r="O158" s="470"/>
      <c r="P158" s="3"/>
      <c r="Q158" s="6"/>
    </row>
    <row r="159" spans="1:17" s="2" customFormat="1" ht="23.25" customHeight="1">
      <c r="A159" s="29"/>
      <c r="B159" s="30"/>
      <c r="C159" s="29"/>
      <c r="D159" s="29"/>
      <c r="E159" s="27"/>
      <c r="F159" s="27"/>
      <c r="G159" s="27"/>
      <c r="H159" s="27"/>
      <c r="I159" s="27"/>
      <c r="J159" s="27"/>
      <c r="K159" s="27"/>
      <c r="L159" s="30"/>
      <c r="M159" s="1"/>
      <c r="N159" s="1"/>
      <c r="O159" s="470"/>
      <c r="P159" s="3"/>
      <c r="Q159" s="6"/>
    </row>
    <row r="161" spans="1:17" s="2" customFormat="1" ht="23.25" customHeight="1">
      <c r="A161" s="29"/>
      <c r="B161" s="30"/>
      <c r="C161" s="29"/>
      <c r="D161" s="29"/>
      <c r="E161" s="27"/>
      <c r="F161" s="27"/>
      <c r="G161" s="27"/>
      <c r="H161" s="27"/>
      <c r="I161" s="27"/>
      <c r="J161" s="27"/>
      <c r="K161" s="27"/>
      <c r="L161" s="30"/>
      <c r="M161" s="1"/>
      <c r="N161" s="1"/>
      <c r="O161" s="470"/>
      <c r="P161" s="3"/>
      <c r="Q161" s="6"/>
    </row>
    <row r="168" ht="27.75" customHeight="1"/>
    <row r="169" ht="23.25" customHeight="1"/>
    <row r="182" spans="1:17" s="2" customFormat="1" ht="50.25" customHeight="1">
      <c r="A182" s="29"/>
      <c r="B182" s="30"/>
      <c r="C182" s="29"/>
      <c r="D182" s="29"/>
      <c r="E182" s="27"/>
      <c r="F182" s="27"/>
      <c r="G182" s="27"/>
      <c r="H182" s="27"/>
      <c r="I182" s="27"/>
      <c r="J182" s="27"/>
      <c r="K182" s="27"/>
      <c r="L182" s="30"/>
      <c r="M182" s="1"/>
      <c r="N182" s="1"/>
      <c r="O182" s="470"/>
      <c r="P182" s="3"/>
      <c r="Q182" s="6"/>
    </row>
    <row r="184" spans="1:17" s="2" customFormat="1" ht="25.5" customHeight="1">
      <c r="A184" s="29"/>
      <c r="B184" s="30"/>
      <c r="C184" s="29"/>
      <c r="D184" s="29"/>
      <c r="E184" s="27"/>
      <c r="F184" s="27"/>
      <c r="G184" s="27"/>
      <c r="H184" s="27"/>
      <c r="I184" s="27"/>
      <c r="J184" s="27"/>
      <c r="K184" s="27"/>
      <c r="L184" s="30"/>
      <c r="M184" s="1"/>
      <c r="N184" s="1"/>
      <c r="O184" s="470"/>
      <c r="P184" s="3"/>
      <c r="Q184" s="6"/>
    </row>
    <row r="186" spans="1:17" s="2" customFormat="1" ht="15.75" customHeight="1">
      <c r="A186" s="29"/>
      <c r="B186" s="30"/>
      <c r="C186" s="29"/>
      <c r="D186" s="29"/>
      <c r="E186" s="27"/>
      <c r="F186" s="27"/>
      <c r="G186" s="27"/>
      <c r="H186" s="27"/>
      <c r="I186" s="27"/>
      <c r="J186" s="27"/>
      <c r="K186" s="27"/>
      <c r="L186" s="30"/>
      <c r="M186" s="1"/>
      <c r="N186" s="1"/>
      <c r="O186" s="470"/>
      <c r="P186" s="3"/>
      <c r="Q186" s="6"/>
    </row>
    <row r="187" spans="1:17" s="2" customFormat="1" ht="17.25" customHeight="1">
      <c r="A187" s="29"/>
      <c r="B187" s="30"/>
      <c r="C187" s="29"/>
      <c r="D187" s="29"/>
      <c r="E187" s="27"/>
      <c r="F187" s="27"/>
      <c r="G187" s="27"/>
      <c r="H187" s="27"/>
      <c r="I187" s="27"/>
      <c r="J187" s="27"/>
      <c r="K187" s="27"/>
      <c r="L187" s="30"/>
      <c r="M187" s="1"/>
      <c r="N187" s="1"/>
      <c r="O187" s="470"/>
      <c r="P187" s="3"/>
      <c r="Q187" s="6"/>
    </row>
    <row r="188" spans="1:17" s="2" customFormat="1" ht="18" customHeight="1">
      <c r="A188" s="29"/>
      <c r="B188" s="30"/>
      <c r="C188" s="29"/>
      <c r="D188" s="29"/>
      <c r="E188" s="27"/>
      <c r="F188" s="27"/>
      <c r="G188" s="27"/>
      <c r="H188" s="27"/>
      <c r="I188" s="27"/>
      <c r="J188" s="27"/>
      <c r="K188" s="27"/>
      <c r="L188" s="30"/>
      <c r="M188" s="1"/>
      <c r="N188" s="1"/>
      <c r="O188" s="470"/>
      <c r="P188" s="3"/>
      <c r="Q188" s="6"/>
    </row>
    <row r="189" spans="1:17" s="2" customFormat="1" ht="17.25" customHeight="1">
      <c r="A189" s="29"/>
      <c r="B189" s="30"/>
      <c r="C189" s="29"/>
      <c r="D189" s="29"/>
      <c r="E189" s="27"/>
      <c r="F189" s="27"/>
      <c r="G189" s="27"/>
      <c r="H189" s="27"/>
      <c r="I189" s="27"/>
      <c r="J189" s="27"/>
      <c r="K189" s="27"/>
      <c r="L189" s="30"/>
      <c r="M189" s="1"/>
      <c r="N189" s="1"/>
      <c r="O189" s="470"/>
      <c r="P189" s="3"/>
      <c r="Q189" s="6"/>
    </row>
    <row r="190" spans="1:17" s="2" customFormat="1" ht="18" customHeight="1">
      <c r="A190" s="29"/>
      <c r="B190" s="30"/>
      <c r="C190" s="29"/>
      <c r="D190" s="29"/>
      <c r="E190" s="27"/>
      <c r="F190" s="27"/>
      <c r="G190" s="27"/>
      <c r="H190" s="27"/>
      <c r="I190" s="27"/>
      <c r="J190" s="27"/>
      <c r="K190" s="27"/>
      <c r="L190" s="30"/>
      <c r="M190" s="1"/>
      <c r="N190" s="1"/>
      <c r="O190" s="470"/>
      <c r="P190" s="3"/>
      <c r="Q190" s="6"/>
    </row>
  </sheetData>
  <sheetProtection password="DDA5" sheet="1" objects="1" scenarios="1" selectLockedCells="1" selectUnlockedCells="1"/>
  <mergeCells count="119">
    <mergeCell ref="C11:C12"/>
    <mergeCell ref="D11:D12"/>
    <mergeCell ref="E11:F11"/>
    <mergeCell ref="G11:G12"/>
    <mergeCell ref="H11:H12"/>
    <mergeCell ref="I11:I12"/>
    <mergeCell ref="J11:K11"/>
    <mergeCell ref="A10:L10"/>
    <mergeCell ref="A8:Q8"/>
    <mergeCell ref="L11:L12"/>
    <mergeCell ref="M11:M12"/>
    <mergeCell ref="N11:N12"/>
    <mergeCell ref="A11:A12"/>
    <mergeCell ref="B11:B12"/>
    <mergeCell ref="J16:K16"/>
    <mergeCell ref="J17:K17"/>
    <mergeCell ref="J18:K18"/>
    <mergeCell ref="J19:K19"/>
    <mergeCell ref="J14:K14"/>
    <mergeCell ref="J15:K15"/>
    <mergeCell ref="J21:K21"/>
    <mergeCell ref="J22:K22"/>
    <mergeCell ref="J23:K23"/>
    <mergeCell ref="J24:K24"/>
    <mergeCell ref="J27:K27"/>
    <mergeCell ref="J28:K28"/>
    <mergeCell ref="J42:K42"/>
    <mergeCell ref="J29:K29"/>
    <mergeCell ref="J30:K30"/>
    <mergeCell ref="J33:K33"/>
    <mergeCell ref="J34:K34"/>
    <mergeCell ref="J35:K35"/>
    <mergeCell ref="J36:K36"/>
    <mergeCell ref="J53:K53"/>
    <mergeCell ref="A43:L43"/>
    <mergeCell ref="J44:K44"/>
    <mergeCell ref="J45:K45"/>
    <mergeCell ref="J47:K47"/>
    <mergeCell ref="J37:K37"/>
    <mergeCell ref="J38:K38"/>
    <mergeCell ref="A39:L39"/>
    <mergeCell ref="J40:K40"/>
    <mergeCell ref="J41:K41"/>
    <mergeCell ref="E60:F60"/>
    <mergeCell ref="J54:K54"/>
    <mergeCell ref="J55:K55"/>
    <mergeCell ref="E57:F57"/>
    <mergeCell ref="E58:F58"/>
    <mergeCell ref="J48:K48"/>
    <mergeCell ref="J49:K49"/>
    <mergeCell ref="J50:K50"/>
    <mergeCell ref="J51:K51"/>
    <mergeCell ref="J52:K52"/>
    <mergeCell ref="A61:Q61"/>
    <mergeCell ref="E78:F78"/>
    <mergeCell ref="E79:F79"/>
    <mergeCell ref="E80:F80"/>
    <mergeCell ref="E98:F98"/>
    <mergeCell ref="E99:F99"/>
    <mergeCell ref="C3:Q3"/>
    <mergeCell ref="C4:Q4"/>
    <mergeCell ref="E5:Q5"/>
    <mergeCell ref="I6:Q6"/>
    <mergeCell ref="O11:Q11"/>
    <mergeCell ref="E104:F104"/>
    <mergeCell ref="O10:Q10"/>
    <mergeCell ref="A13:Q13"/>
    <mergeCell ref="A46:Q46"/>
    <mergeCell ref="A56:Q56"/>
    <mergeCell ref="A97:Q97"/>
    <mergeCell ref="P124:Q124"/>
    <mergeCell ref="P125:Q125"/>
    <mergeCell ref="P126:Q126"/>
    <mergeCell ref="P127:Q127"/>
    <mergeCell ref="P128:Q128"/>
    <mergeCell ref="P121:Q121"/>
    <mergeCell ref="P122:Q122"/>
    <mergeCell ref="P123:Q123"/>
    <mergeCell ref="E95:F95"/>
    <mergeCell ref="E96:F96"/>
    <mergeCell ref="A85:Q85"/>
    <mergeCell ref="E86:F86"/>
    <mergeCell ref="E87:F87"/>
    <mergeCell ref="E88:F88"/>
    <mergeCell ref="E89:F89"/>
    <mergeCell ref="E90:F90"/>
    <mergeCell ref="E59:F59"/>
    <mergeCell ref="A103:Q103"/>
    <mergeCell ref="A100:Q100"/>
    <mergeCell ref="E101:F101"/>
    <mergeCell ref="E102:F102"/>
    <mergeCell ref="E82:F82"/>
    <mergeCell ref="E84:F84"/>
    <mergeCell ref="E83:F83"/>
    <mergeCell ref="A77:Q77"/>
    <mergeCell ref="E81:F81"/>
    <mergeCell ref="E65:F65"/>
    <mergeCell ref="E66:F66"/>
    <mergeCell ref="E71:F71"/>
    <mergeCell ref="A63:Q63"/>
    <mergeCell ref="A67:Q67"/>
    <mergeCell ref="J70:K70"/>
    <mergeCell ref="E92:F92"/>
    <mergeCell ref="E93:F93"/>
    <mergeCell ref="E94:F94"/>
    <mergeCell ref="J72:K72"/>
    <mergeCell ref="J73:K73"/>
    <mergeCell ref="A76:Q76"/>
    <mergeCell ref="A74:Q74"/>
    <mergeCell ref="J20:K20"/>
    <mergeCell ref="J25:K25"/>
    <mergeCell ref="J26:K26"/>
    <mergeCell ref="J31:L31"/>
    <mergeCell ref="J32:K32"/>
    <mergeCell ref="E91:F91"/>
    <mergeCell ref="J68:K68"/>
    <mergeCell ref="J69:K69"/>
    <mergeCell ref="J62:K62"/>
    <mergeCell ref="E64:F64"/>
  </mergeCells>
  <printOptions/>
  <pageMargins left="0.2362204724409449" right="0.2362204724409449" top="0.7480314960629921" bottom="0.7480314960629921" header="0.2755905511811024" footer="0.1968503937007874"/>
  <pageSetup horizontalDpi="300" verticalDpi="3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Dmitriy</dc:creator>
  <cp:keywords/>
  <dc:description/>
  <cp:lastModifiedBy>zmcomp3</cp:lastModifiedBy>
  <cp:lastPrinted>2014-06-12T06:23:36Z</cp:lastPrinted>
  <dcterms:created xsi:type="dcterms:W3CDTF">2013-04-12T07:01:24Z</dcterms:created>
  <dcterms:modified xsi:type="dcterms:W3CDTF">2014-10-08T04:08:58Z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